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proliant1600\DATABASE\โครงการ GI65 กรมโรงงานอุตสาหกรรม\kick off\"/>
    </mc:Choice>
  </mc:AlternateContent>
  <bookViews>
    <workbookView xWindow="0" yWindow="0" windowWidth="20490" windowHeight="7755" activeTab="3"/>
  </bookViews>
  <sheets>
    <sheet name="2558" sheetId="1" r:id="rId1"/>
    <sheet name="EF TGO AR4" sheetId="13" state="hidden" r:id="rId2"/>
    <sheet name="2563" sheetId="21" r:id="rId3"/>
    <sheet name="2564" sheetId="22" r:id="rId4"/>
    <sheet name="EF TGO AR5" sheetId="14" r:id="rId5"/>
    <sheet name="สรุปผลการปล่อย GHG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6" l="1"/>
  <c r="B5" i="6"/>
  <c r="D24" i="14"/>
  <c r="D23" i="14"/>
  <c r="G23" i="14" s="1"/>
  <c r="E14" i="14"/>
  <c r="G96" i="14"/>
  <c r="G94" i="14"/>
  <c r="F32" i="14" s="1"/>
  <c r="G79" i="14"/>
  <c r="G53" i="14"/>
  <c r="F51" i="14"/>
  <c r="E51" i="14"/>
  <c r="D51" i="14"/>
  <c r="G51" i="14" s="1"/>
  <c r="F50" i="14"/>
  <c r="E50" i="14"/>
  <c r="D50" i="14"/>
  <c r="G50" i="14" s="1"/>
  <c r="F49" i="14"/>
  <c r="E49" i="14"/>
  <c r="D49" i="14"/>
  <c r="G49" i="14" s="1"/>
  <c r="F48" i="14"/>
  <c r="E48" i="14"/>
  <c r="D48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1" i="14"/>
  <c r="E41" i="14"/>
  <c r="D41" i="14"/>
  <c r="G41" i="14" s="1"/>
  <c r="F40" i="14"/>
  <c r="E40" i="14"/>
  <c r="D40" i="14"/>
  <c r="F39" i="14"/>
  <c r="E39" i="14"/>
  <c r="D39" i="14"/>
  <c r="G39" i="14" s="1"/>
  <c r="F38" i="14"/>
  <c r="E38" i="14"/>
  <c r="D38" i="14"/>
  <c r="F34" i="14"/>
  <c r="F35" i="14" s="1"/>
  <c r="E34" i="14"/>
  <c r="E35" i="14" s="1"/>
  <c r="D34" i="14"/>
  <c r="F33" i="14"/>
  <c r="E33" i="14"/>
  <c r="D33" i="14"/>
  <c r="F31" i="14"/>
  <c r="E31" i="14"/>
  <c r="D31" i="14"/>
  <c r="G31" i="14" s="1"/>
  <c r="F30" i="14"/>
  <c r="E30" i="14"/>
  <c r="D30" i="14"/>
  <c r="G30" i="14" s="1"/>
  <c r="F29" i="14"/>
  <c r="E29" i="14"/>
  <c r="D29" i="14"/>
  <c r="D27" i="14"/>
  <c r="G27" i="14" s="1"/>
  <c r="D26" i="14"/>
  <c r="G26" i="14" s="1"/>
  <c r="D25" i="14"/>
  <c r="G25" i="14" s="1"/>
  <c r="G24" i="14"/>
  <c r="F22" i="14"/>
  <c r="E22" i="14"/>
  <c r="G22" i="14" s="1"/>
  <c r="F21" i="14"/>
  <c r="E21" i="14"/>
  <c r="G21" i="14" s="1"/>
  <c r="F20" i="14"/>
  <c r="E20" i="14"/>
  <c r="G20" i="14" s="1"/>
  <c r="F19" i="14"/>
  <c r="E19" i="14"/>
  <c r="F18" i="14"/>
  <c r="E18" i="14"/>
  <c r="F17" i="14"/>
  <c r="E17" i="14"/>
  <c r="D17" i="14"/>
  <c r="F16" i="14"/>
  <c r="E16" i="14"/>
  <c r="F15" i="14"/>
  <c r="E15" i="14"/>
  <c r="D15" i="14"/>
  <c r="D16" i="14" s="1"/>
  <c r="F14" i="14"/>
  <c r="G14" i="14"/>
  <c r="D14" i="14"/>
  <c r="F13" i="14"/>
  <c r="E13" i="14"/>
  <c r="D13" i="14"/>
  <c r="F12" i="14"/>
  <c r="E12" i="14"/>
  <c r="D12" i="14"/>
  <c r="F11" i="14"/>
  <c r="E11" i="14"/>
  <c r="D11" i="14"/>
  <c r="G11" i="14" s="1"/>
  <c r="F10" i="14"/>
  <c r="E10" i="14"/>
  <c r="D10" i="14"/>
  <c r="F9" i="14"/>
  <c r="E9" i="14"/>
  <c r="D9" i="14"/>
  <c r="G9" i="14" s="1"/>
  <c r="F8" i="14"/>
  <c r="E8" i="14"/>
  <c r="G8" i="14" s="1"/>
  <c r="D8" i="14"/>
  <c r="F7" i="14"/>
  <c r="E7" i="14"/>
  <c r="D7" i="14"/>
  <c r="G7" i="14" s="1"/>
  <c r="F6" i="14"/>
  <c r="E6" i="14"/>
  <c r="G6" i="14" s="1"/>
  <c r="D6" i="14"/>
  <c r="G10" i="14" l="1"/>
  <c r="G13" i="14"/>
  <c r="G19" i="14"/>
  <c r="G33" i="14"/>
  <c r="G44" i="14"/>
  <c r="G38" i="14"/>
  <c r="G48" i="14"/>
  <c r="G17" i="14"/>
  <c r="G34" i="14"/>
  <c r="G45" i="14"/>
  <c r="G43" i="14"/>
  <c r="G12" i="14"/>
  <c r="G16" i="14"/>
  <c r="D35" i="14"/>
  <c r="G35" i="14" s="1"/>
  <c r="G46" i="14"/>
  <c r="G18" i="14"/>
  <c r="G29" i="14"/>
  <c r="G40" i="14"/>
  <c r="D32" i="14"/>
  <c r="E32" i="14"/>
  <c r="G15" i="14"/>
  <c r="G32" i="14" l="1"/>
  <c r="D9" i="13" l="1"/>
  <c r="G9" i="13" s="1"/>
  <c r="F9" i="13"/>
  <c r="F10" i="13"/>
  <c r="E10" i="13"/>
  <c r="E9" i="13"/>
  <c r="D10" i="13"/>
  <c r="G10" i="13" s="1"/>
  <c r="F7" i="13" l="1"/>
  <c r="E6" i="13"/>
  <c r="D6" i="13"/>
  <c r="E7" i="13"/>
  <c r="D7" i="13"/>
  <c r="G7" i="13" s="1"/>
  <c r="G68" i="13"/>
  <c r="F25" i="13" s="1"/>
  <c r="F26" i="13" s="1"/>
  <c r="G66" i="13"/>
  <c r="F23" i="13" s="1"/>
  <c r="G57" i="13"/>
  <c r="F17" i="13" s="1"/>
  <c r="F42" i="13"/>
  <c r="E42" i="13"/>
  <c r="D42" i="13"/>
  <c r="G42" i="13" s="1"/>
  <c r="F41" i="13"/>
  <c r="E41" i="13"/>
  <c r="D41" i="13"/>
  <c r="G41" i="13" s="1"/>
  <c r="F40" i="13"/>
  <c r="E40" i="13"/>
  <c r="D40" i="13"/>
  <c r="F39" i="13"/>
  <c r="E39" i="13"/>
  <c r="D39" i="13"/>
  <c r="G39" i="13" s="1"/>
  <c r="F37" i="13"/>
  <c r="E37" i="13"/>
  <c r="D37" i="13"/>
  <c r="G37" i="13" s="1"/>
  <c r="F36" i="13"/>
  <c r="E36" i="13"/>
  <c r="D36" i="13"/>
  <c r="F35" i="13"/>
  <c r="E35" i="13"/>
  <c r="D35" i="13"/>
  <c r="G35" i="13" s="1"/>
  <c r="F34" i="13"/>
  <c r="E34" i="13"/>
  <c r="D34" i="13"/>
  <c r="G34" i="13" s="1"/>
  <c r="F32" i="13"/>
  <c r="E32" i="13"/>
  <c r="D32" i="13"/>
  <c r="G32" i="13" s="1"/>
  <c r="F31" i="13"/>
  <c r="E31" i="13"/>
  <c r="D31" i="13"/>
  <c r="G31" i="13" s="1"/>
  <c r="F30" i="13"/>
  <c r="E30" i="13"/>
  <c r="D30" i="13"/>
  <c r="F29" i="13"/>
  <c r="E29" i="13"/>
  <c r="D29" i="13"/>
  <c r="G29" i="13" s="1"/>
  <c r="E25" i="13"/>
  <c r="E26" i="13" s="1"/>
  <c r="D25" i="13"/>
  <c r="F24" i="13"/>
  <c r="E24" i="13"/>
  <c r="D24" i="13"/>
  <c r="F22" i="13"/>
  <c r="E22" i="13"/>
  <c r="D22" i="13"/>
  <c r="G22" i="13" s="1"/>
  <c r="F21" i="13"/>
  <c r="E21" i="13"/>
  <c r="D21" i="13"/>
  <c r="G21" i="13" s="1"/>
  <c r="F20" i="13"/>
  <c r="E20" i="13"/>
  <c r="D20" i="13"/>
  <c r="G20" i="13" s="1"/>
  <c r="F15" i="13"/>
  <c r="F16" i="13" s="1"/>
  <c r="E15" i="13"/>
  <c r="E16" i="13" s="1"/>
  <c r="D15" i="13"/>
  <c r="F14" i="13"/>
  <c r="E14" i="13"/>
  <c r="D14" i="13"/>
  <c r="G14" i="13" s="1"/>
  <c r="F13" i="13"/>
  <c r="E13" i="13"/>
  <c r="D13" i="13"/>
  <c r="G13" i="13" s="1"/>
  <c r="F12" i="13"/>
  <c r="E12" i="13"/>
  <c r="D12" i="13"/>
  <c r="G12" i="13" s="1"/>
  <c r="F11" i="13"/>
  <c r="E11" i="13"/>
  <c r="D11" i="13"/>
  <c r="G11" i="13" s="1"/>
  <c r="F8" i="13"/>
  <c r="E8" i="13"/>
  <c r="D8" i="13"/>
  <c r="F6" i="13"/>
  <c r="D23" i="13" l="1"/>
  <c r="G6" i="13"/>
  <c r="D26" i="13"/>
  <c r="G26" i="13" s="1"/>
  <c r="G25" i="13"/>
  <c r="E23" i="13"/>
  <c r="D16" i="13"/>
  <c r="G16" i="13" s="1"/>
  <c r="G15" i="13"/>
  <c r="G24" i="13"/>
  <c r="G36" i="13"/>
  <c r="D17" i="13"/>
  <c r="G8" i="13"/>
  <c r="G30" i="13"/>
  <c r="G40" i="13"/>
  <c r="E17" i="13"/>
  <c r="G17" i="13" l="1"/>
  <c r="G23" i="13"/>
  <c r="C13" i="6" l="1"/>
  <c r="D13" i="6" l="1"/>
  <c r="R36" i="22" l="1"/>
  <c r="R36" i="1"/>
  <c r="R36" i="21"/>
</calcChain>
</file>

<file path=xl/sharedStrings.xml><?xml version="1.0" encoding="utf-8"?>
<sst xmlns="http://schemas.openxmlformats.org/spreadsheetml/2006/main" count="772" uniqueCount="170">
  <si>
    <t>ขอบเขต</t>
  </si>
  <si>
    <t>รายการ</t>
  </si>
  <si>
    <t>Total GHG</t>
  </si>
  <si>
    <r>
      <t>GWP</t>
    </r>
    <r>
      <rPr>
        <b/>
        <vertAlign val="subscript"/>
        <sz val="11"/>
        <color theme="0"/>
        <rFont val="Calibri"/>
        <family val="2"/>
        <scheme val="minor"/>
      </rPr>
      <t>100</t>
    </r>
  </si>
  <si>
    <t>ที่มา</t>
  </si>
  <si>
    <t>IPCC, AR4</t>
  </si>
  <si>
    <t>CO2</t>
  </si>
  <si>
    <t>หน่วย</t>
  </si>
  <si>
    <t>CH4</t>
  </si>
  <si>
    <t>N2O</t>
  </si>
  <si>
    <t>SF6</t>
  </si>
  <si>
    <t>NF3</t>
  </si>
  <si>
    <t>ขอบเขต 1</t>
  </si>
  <si>
    <t>ขอบเขต 2</t>
  </si>
  <si>
    <t>อื่น ๆ</t>
  </si>
  <si>
    <t>สรุปการปล่อยก๊าซเรือนกระจกขององค์กร</t>
  </si>
  <si>
    <t>การปล่อยก๊าซเรือนกระจกขององค์กร</t>
  </si>
  <si>
    <t>สัดส่วนเมื่อเทียบขอบเขต 1 และ 2</t>
  </si>
  <si>
    <t>สัดส่วนเมื่อเทียบขอบเขต 1, 2 และ 3</t>
  </si>
  <si>
    <t>รวม Scope 1 &amp; 2</t>
  </si>
  <si>
    <t>ชื่อ</t>
  </si>
  <si>
    <t>Units</t>
  </si>
  <si>
    <t>EMISSION FACTORS</t>
  </si>
  <si>
    <t>แหล่งอ้างอิงข้อมูล</t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</si>
  <si>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</si>
  <si>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</si>
  <si>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</si>
  <si>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Total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</si>
  <si>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</si>
  <si>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</si>
  <si>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</si>
  <si>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t>Stationary Combustion</t>
  </si>
  <si>
    <t>Natural gas</t>
  </si>
  <si>
    <t>scf</t>
  </si>
  <si>
    <t>IPCC Vol.2 table 2.2, DEDE</t>
  </si>
  <si>
    <t>Lignite</t>
  </si>
  <si>
    <t>kg</t>
  </si>
  <si>
    <t>litre</t>
  </si>
  <si>
    <t>Gas/Diesel oil</t>
  </si>
  <si>
    <t>Anthracite</t>
  </si>
  <si>
    <t>Sub-bituminous coal</t>
  </si>
  <si>
    <t>Jet Kerosene</t>
  </si>
  <si>
    <t>LPG</t>
  </si>
  <si>
    <t>Mobile Combustion (On road)</t>
  </si>
  <si>
    <t xml:space="preserve">Motor Gasoline - uncontrolled </t>
  </si>
  <si>
    <t>IPCC Vol.2 table 3.2.1, 3.2.2, DEDE</t>
  </si>
  <si>
    <t>Motor Gasoline -oxydation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</si>
  <si>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</si>
  <si>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</si>
  <si>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</si>
  <si>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</si>
  <si>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</si>
  <si>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</si>
  <si>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</si>
  <si>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</si>
  <si>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</si>
  <si>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</si>
  <si>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</si>
  <si>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</si>
  <si>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</si>
  <si>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</si>
  <si>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IPCC</t>
  </si>
  <si>
    <t>DEDE</t>
  </si>
  <si>
    <t>[kg/TJ]</t>
  </si>
  <si>
    <t>[MJ/unit]</t>
  </si>
  <si>
    <t>unit</t>
  </si>
  <si>
    <t>NCV</t>
  </si>
  <si>
    <t>dry basis</t>
  </si>
  <si>
    <t>gasoline</t>
  </si>
  <si>
    <t>*ref. from PTT</t>
  </si>
  <si>
    <t xml:space="preserve">Mobile Combustion (Off road) </t>
  </si>
  <si>
    <t>บัญชีรายการก๊าซเรือนกระจก</t>
  </si>
  <si>
    <t>ประเภท 2</t>
  </si>
  <si>
    <t>ประเภท 1</t>
  </si>
  <si>
    <t>สัดส่วน (%)</t>
  </si>
  <si>
    <t>สัดส่วน (%) (SCOPE 1+2)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</si>
  <si>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</si>
  <si>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Motor gasoline</t>
  </si>
  <si>
    <t>Motor Gasoline - oxydation catalyst</t>
  </si>
  <si>
    <t>MJ</t>
  </si>
  <si>
    <t>IPCC, AR5</t>
  </si>
  <si>
    <t>Fuel oil A</t>
  </si>
  <si>
    <t>Residual fuel oil (Fuel oil A)</t>
  </si>
  <si>
    <t>Residual fuel oil (Fuel oil C)</t>
  </si>
  <si>
    <t>Fuel oil C</t>
  </si>
  <si>
    <t>IPCC Vol.2 table 2.2, PTT</t>
  </si>
  <si>
    <t>IPCC Vol.2 table 2.2, DEDE LPG 1 litre = 0.54 kg</t>
  </si>
  <si>
    <t>IPCC Vol.2 table 3.2.1, 3.2.2, DEDE LPG 1 litre = 0.54 kg</t>
  </si>
  <si>
    <t>PASS: 12345678</t>
  </si>
  <si>
    <t>Electricity, grid mix (ไฟฟ้า)</t>
  </si>
  <si>
    <t>ไฟฟ้าแบบ grid mix ปี 2016-2018; LCIA
method IPCC 2013 GWP 100a V1.03</t>
  </si>
  <si>
    <t>kWh</t>
  </si>
  <si>
    <t>Thai National LCI Database,
TIISMTEC-NSTDA, AR5
(with TGO electricity 2016-2018)</t>
  </si>
  <si>
    <t>Refrigerants (สารทำความเย็น)</t>
  </si>
  <si>
    <t>R-32</t>
  </si>
  <si>
    <t>R-134</t>
  </si>
  <si>
    <t>R-134a</t>
  </si>
  <si>
    <t>IPCC 2013, AR5</t>
  </si>
  <si>
    <t>R-22 (HCFC-22)</t>
  </si>
  <si>
    <t xml:space="preserve"> -</t>
  </si>
  <si>
    <t>Carbon intensity (Scope 1+2)</t>
  </si>
  <si>
    <t>TonCO2eq/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</si>
  <si>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</si>
  <si>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</si>
  <si>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</si>
  <si>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</si>
  <si>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</si>
  <si>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</si>
  <si>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</si>
  <si>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</si>
  <si>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</si>
  <si>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</si>
  <si>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R-125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</si>
  <si>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</si>
  <si>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</si>
  <si>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</si>
  <si>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</si>
  <si>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Wood / Wood Waste (FUEL WOOD)</t>
  </si>
  <si>
    <t>Other Primary Solid
Biomass</t>
  </si>
  <si>
    <r>
      <t>m</t>
    </r>
    <r>
      <rPr>
        <vertAlign val="superscript"/>
        <sz val="11"/>
        <rFont val="Calibri"/>
        <family val="2"/>
        <scheme val="minor"/>
      </rPr>
      <t>3</t>
    </r>
  </si>
  <si>
    <t xml:space="preserve"> (TonCO2e)</t>
  </si>
  <si>
    <t>ปีฐาน</t>
  </si>
  <si>
    <t>ปีปัจจุบัน</t>
  </si>
  <si>
    <t>เปรียบเทียบ</t>
  </si>
  <si>
    <t>m3</t>
  </si>
  <si>
    <t>ค่า LCI ปี 2558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</si>
  <si>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</si>
  <si>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</si>
  <si>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</si>
  <si>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</si>
  <si>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</si>
  <si>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</si>
  <si>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</si>
  <si>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</si>
  <si>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</si>
  <si>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</si>
  <si>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</si>
  <si>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</si>
  <si>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</si>
  <si>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Emission Factor
(kgCO2eq/unit)</t>
  </si>
  <si>
    <t>ชื่อองค์กร</t>
  </si>
  <si>
    <t>พลังงานไฟฟ้า (บิลไฟฟ้า)</t>
  </si>
  <si>
    <t>ถ่านหิน</t>
  </si>
  <si>
    <t>น้ำมันดีเซล (Fire Pump)</t>
  </si>
  <si>
    <t>น้ำมันดีเซล (Generator)</t>
  </si>
  <si>
    <t>ก๊าซธรรมชาติ</t>
  </si>
  <si>
    <t>น้ำมันเตา เกรด C</t>
  </si>
  <si>
    <t>น้ำมัน เกรด A</t>
  </si>
  <si>
    <t>อื่นๆ</t>
  </si>
  <si>
    <t>น้ำประปานครหลวง</t>
  </si>
  <si>
    <t>น้ำประปาส่วนภูมิภาค</t>
  </si>
  <si>
    <t>น้ำประปาการนิคมอุตสาหกรรม</t>
  </si>
  <si>
    <t>น้ำอ่อนสำหนับหม้อไอน้ำ</t>
  </si>
  <si>
    <t>น้ำ Reverse Osmosis</t>
  </si>
  <si>
    <t>น้ำ Ion Exchange</t>
  </si>
  <si>
    <t>ลบ.ม.</t>
  </si>
  <si>
    <t>ผลิตภัณฑ์</t>
  </si>
  <si>
    <t>แหล่งที่มาของข้อมูล ได้แก่</t>
  </si>
  <si>
    <t>พลังงานไฟฟ้า</t>
  </si>
  <si>
    <t>ใบแจ้งหนี้จากการไฟฟ้ำ หรือ AMR meter online ในระบบการไฟฟ้ำ</t>
  </si>
  <si>
    <t>พลังงานความร้อน/ไอน้ำ</t>
  </si>
  <si>
    <t>รายงานการซื้อความร้อน/ไอน้ำ จาก ระบบ SAP หรือจากบัญชี/จัดซื้อ เป็นต้น</t>
  </si>
  <si>
    <t>ปริมาณการใช้เชื้อเพลิง</t>
  </si>
  <si>
    <t>รายงานการเชื้อเพลิง จาก ระบบ SAP หรือจากบัญชี/จัดซื้อ เป็นต้น</t>
  </si>
  <si>
    <t>ปริมาณการใช้น้ำ</t>
  </si>
  <si>
    <t>บิลค่าน้ำ</t>
  </si>
  <si>
    <t>ค่า LCI ปี 2563</t>
  </si>
  <si>
    <t>ค่า LCI ปี 2564</t>
  </si>
  <si>
    <t>ชื่อองค์กร :</t>
  </si>
  <si>
    <t>ชื่อผู้ประสานงาน เบอร์โทร อีเมล์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</si>
</sst>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.0000_);_(* \(#,##0.0000\);_(* &quot;-&quot;??_);_(@_)"/>
    <numFmt numFmtId="170" formatCode="&quot;True&quot;;&quot;True&quot;;&quot;False&quot;"/>
    <numFmt numFmtId="171" formatCode="_(* #,##0_);_(* \(#,##0\);_(* &quot;-&quot;??_);_(@_)"/>
    <numFmt numFmtId="172" formatCode="\t&quot;฿&quot;#,##0_);[Red]\(\t&quot;฿&quot;#,##0\)"/>
    <numFmt numFmtId="173" formatCode="\t&quot;$&quot;#,##0.00_);[Red]\(\t&quot;$&quot;#,##0.00\)"/>
    <numFmt numFmtId="174" formatCode="_-* #,##0.0000_-;\-* #,##0.0000_-;_-* &quot;-&quot;??_-;_-@_-"/>
    <numFmt numFmtId="175" formatCode="0.000000"/>
    <numFmt numFmtId="176" formatCode="_-* #,##0.00\ &quot;F&quot;_-;\-* #,##0.00\ &quot;F&quot;_-;_-* &quot;-&quot;??\ &quot;F&quot;_-;_-@_-"/>
    <numFmt numFmtId="177" formatCode="0.00_)"/>
    <numFmt numFmtId="178" formatCode="#,##0\ &quot;F&quot;;[Red]\-#,##0\ &quot;F&quot;"/>
    <numFmt numFmtId="179" formatCode="#,##0\ &quot;FB&quot;;\-#,##0\ &quot;FB&quot;"/>
    <numFmt numFmtId="180" formatCode="0.0000000000000000"/>
    <numFmt numFmtId="181" formatCode="0.0000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Tahoma"/>
      <family val="2"/>
    </font>
    <font>
      <b/>
      <vertAlign val="subscript"/>
      <sz val="11"/>
      <color theme="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u/>
      <sz val="8"/>
      <name val="Tahoma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  <charset val="222"/>
      <scheme val="minor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1"/>
      <color indexed="62"/>
      <name val="Calibri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2"/>
      <name val="新細明體"/>
      <family val="1"/>
      <charset val="136"/>
    </font>
    <font>
      <sz val="12"/>
      <name val="宋体"/>
      <charset val="134"/>
    </font>
    <font>
      <sz val="11"/>
      <color indexed="8"/>
      <name val="Tahoma"/>
      <family val="2"/>
      <charset val="222"/>
    </font>
    <font>
      <sz val="14"/>
      <name val="CordiaUPC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2"/>
      <name val="Arial"/>
      <family val="2"/>
    </font>
    <font>
      <sz val="11"/>
      <color theme="1"/>
      <name val="Calibri"/>
      <family val="2"/>
      <charset val="222"/>
    </font>
    <font>
      <sz val="11"/>
      <color indexed="62"/>
      <name val="Tahoma"/>
      <family val="2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Arial"/>
      <family val="2"/>
    </font>
    <font>
      <b/>
      <sz val="9"/>
      <name val="Tahoma"/>
      <family val="2"/>
    </font>
    <font>
      <i/>
      <sz val="9"/>
      <color indexed="12"/>
      <name val="Tahoma"/>
      <family val="2"/>
    </font>
    <font>
      <b/>
      <sz val="9"/>
      <color theme="0"/>
      <name val="Tahoma"/>
      <family val="2"/>
    </font>
    <font>
      <b/>
      <i/>
      <sz val="9"/>
      <color theme="0"/>
      <name val="Tahoma"/>
      <family val="2"/>
    </font>
    <font>
      <sz val="11"/>
      <color theme="0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b/>
      <vertAlign val="subscript"/>
      <sz val="10"/>
      <color theme="0"/>
      <name val="Arial"/>
      <family val="2"/>
    </font>
    <font>
      <b/>
      <sz val="11"/>
      <name val="Calibri"/>
      <family val="2"/>
      <scheme val="minor"/>
    </font>
    <font>
      <sz val="10"/>
      <name val="Letter Gothic"/>
      <family val="3"/>
    </font>
    <font>
      <sz val="14"/>
      <name val="AngsanaUPC"/>
      <family val="1"/>
    </font>
    <font>
      <b/>
      <sz val="11"/>
      <color indexed="16"/>
      <name val="Arial Narrow"/>
      <family val="2"/>
    </font>
    <font>
      <b/>
      <sz val="10"/>
      <color indexed="18"/>
      <name val="Arial"/>
      <family val="2"/>
      <charset val="222"/>
    </font>
    <font>
      <sz val="7"/>
      <name val="Small Fonts"/>
      <family val="2"/>
    </font>
    <font>
      <sz val="10"/>
      <name val="Arial"/>
      <family val="2"/>
    </font>
    <font>
      <sz val="11"/>
      <name val="EucrosiaUPC"/>
      <family val="1"/>
    </font>
    <font>
      <sz val="18"/>
      <name val="EucrosiaUPC"/>
      <family val="1"/>
    </font>
    <font>
      <b/>
      <sz val="18"/>
      <name val="EucrosiaUPC"/>
      <family val="1"/>
    </font>
    <font>
      <b/>
      <sz val="14"/>
      <name val="EucrosiaUPC"/>
      <family val="1"/>
    </font>
    <font>
      <b/>
      <sz val="14"/>
      <color rgb="FF0070C0"/>
      <name val="EucrosiaUPC"/>
      <family val="1"/>
    </font>
    <font>
      <sz val="11"/>
      <name val="Calibri"/>
      <family val="2"/>
    </font>
    <font>
      <b/>
      <sz val="11"/>
      <name val="EucrosiaUPC"/>
      <family val="1"/>
    </font>
    <font>
      <sz val="11"/>
      <name val="Tahoma"/>
      <family val="2"/>
    </font>
    <font>
      <b/>
      <sz val="11"/>
      <color rgb="FF0070C0"/>
      <name val="EucrosiaUPC"/>
      <family val="1"/>
    </font>
    <font>
      <sz val="11"/>
      <color rgb="FF0070C0"/>
      <name val="EucrosiaUPC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i/>
      <sz val="14"/>
      <color theme="3" tint="0.39997558519241921"/>
      <name val="EucrosiaUPC"/>
      <family val="1"/>
    </font>
    <font>
      <b/>
      <sz val="14"/>
      <name val="Browallia New"/>
      <family val="2"/>
    </font>
    <font>
      <sz val="14"/>
      <color theme="1"/>
      <name val="Browallia New"/>
      <family val="2"/>
    </font>
    <font>
      <b/>
      <sz val="12"/>
      <name val="Tahoma"/>
      <family val="2"/>
    </font>
    <font>
      <b/>
      <u/>
      <sz val="14"/>
      <color theme="1"/>
      <name val="Browallia New"/>
      <family val="2"/>
    </font>
    <font>
      <b/>
      <sz val="14"/>
      <color rgb="FFFF0000"/>
      <name val="EucrosiaUPC"/>
      <family val="1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7">
    <xf numFmtId="0" fontId="0" fillId="0" borderId="0"/>
    <xf numFmtId="168" fontId="1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8" borderId="0" applyNumberFormat="0" applyBorder="0" applyAlignment="0" applyProtection="0"/>
    <xf numFmtId="0" fontId="14" fillId="12" borderId="0" applyNumberFormat="0" applyBorder="0" applyAlignment="0" applyProtection="0"/>
    <xf numFmtId="0" fontId="15" fillId="29" borderId="21" applyNumberFormat="0" applyAlignment="0" applyProtection="0"/>
    <xf numFmtId="0" fontId="16" fillId="30" borderId="22" applyNumberFormat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8" fillId="31" borderId="0" applyNumberFormat="0" applyFont="0" applyBorder="0" applyAlignment="0"/>
    <xf numFmtId="0" fontId="1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8" fillId="16" borderId="21" applyNumberFormat="0" applyAlignment="0" applyProtection="0"/>
    <xf numFmtId="0" fontId="29" fillId="16" borderId="21" applyNumberFormat="0" applyAlignment="0" applyProtection="0"/>
    <xf numFmtId="0" fontId="30" fillId="0" borderId="26" applyNumberFormat="0" applyFill="0" applyAlignment="0" applyProtection="0"/>
    <xf numFmtId="0" fontId="18" fillId="32" borderId="0" applyNumberFormat="0" applyFont="0" applyBorder="0" applyAlignment="0"/>
    <xf numFmtId="0" fontId="31" fillId="33" borderId="0" applyNumberFormat="0" applyBorder="0" applyAlignment="0" applyProtection="0"/>
    <xf numFmtId="0" fontId="32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7" fillId="0" borderId="0"/>
    <xf numFmtId="0" fontId="18" fillId="0" borderId="0"/>
    <xf numFmtId="0" fontId="18" fillId="0" borderId="0"/>
    <xf numFmtId="0" fontId="20" fillId="0" borderId="0"/>
    <xf numFmtId="0" fontId="35" fillId="0" borderId="0"/>
    <xf numFmtId="0" fontId="20" fillId="0" borderId="0"/>
    <xf numFmtId="0" fontId="19" fillId="0" borderId="0"/>
    <xf numFmtId="0" fontId="20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2" fillId="34" borderId="27" applyNumberFormat="0" applyFont="0" applyAlignment="0" applyProtection="0"/>
    <xf numFmtId="0" fontId="36" fillId="29" borderId="28" applyNumberFormat="0" applyAlignment="0" applyProtection="0"/>
    <xf numFmtId="9" fontId="18" fillId="0" borderId="0" applyFont="0" applyFill="0" applyBorder="0" applyAlignment="0" applyProtection="0"/>
    <xf numFmtId="4" fontId="37" fillId="33" borderId="29" applyNumberFormat="0" applyProtection="0">
      <alignment vertical="center"/>
    </xf>
    <xf numFmtId="4" fontId="37" fillId="31" borderId="29" applyNumberFormat="0" applyProtection="0">
      <alignment horizontal="left" vertical="center" indent="1"/>
    </xf>
    <xf numFmtId="4" fontId="37" fillId="23" borderId="29" applyNumberFormat="0" applyProtection="0">
      <alignment horizontal="left" vertical="center" indent="1"/>
    </xf>
    <xf numFmtId="4" fontId="37" fillId="35" borderId="29" applyNumberFormat="0" applyProtection="0">
      <alignment horizontal="right" vertical="center"/>
    </xf>
    <xf numFmtId="4" fontId="37" fillId="0" borderId="29" applyNumberFormat="0" applyProtection="0">
      <alignment horizontal="right" vertical="center"/>
    </xf>
    <xf numFmtId="4" fontId="37" fillId="23" borderId="29" applyNumberFormat="0" applyProtection="0">
      <alignment horizontal="left" vertical="center" indent="1"/>
    </xf>
    <xf numFmtId="0" fontId="38" fillId="0" borderId="0"/>
    <xf numFmtId="0" fontId="39" fillId="0" borderId="0" applyNumberFormat="0" applyFill="0" applyBorder="0" applyAlignment="0" applyProtection="0"/>
    <xf numFmtId="0" fontId="40" fillId="0" borderId="30" applyNumberFormat="0" applyFill="0" applyAlignment="0" applyProtection="0"/>
    <xf numFmtId="0" fontId="41" fillId="0" borderId="0" applyNumberFormat="0" applyFill="0" applyBorder="0" applyAlignment="0" applyProtection="0"/>
    <xf numFmtId="0" fontId="42" fillId="31" borderId="0">
      <alignment horizontal="lef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8" fillId="0" borderId="0"/>
    <xf numFmtId="0" fontId="17" fillId="0" borderId="0"/>
    <xf numFmtId="0" fontId="18" fillId="0" borderId="0"/>
    <xf numFmtId="0" fontId="4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16" borderId="21" applyNumberFormat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6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6" fontId="56" fillId="0" borderId="0"/>
    <xf numFmtId="177" fontId="57" fillId="0" borderId="0"/>
    <xf numFmtId="178" fontId="57" fillId="0" borderId="0"/>
    <xf numFmtId="38" fontId="37" fillId="41" borderId="0" applyNumberFormat="0" applyBorder="0" applyAlignment="0" applyProtection="0"/>
    <xf numFmtId="0" fontId="58" fillId="0" borderId="0"/>
    <xf numFmtId="0" fontId="59" fillId="0" borderId="0"/>
    <xf numFmtId="10" fontId="37" fillId="42" borderId="2" applyNumberFormat="0" applyBorder="0" applyAlignment="0" applyProtection="0"/>
    <xf numFmtId="166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7" fontId="60" fillId="0" borderId="0"/>
    <xf numFmtId="179" fontId="57" fillId="0" borderId="0"/>
    <xf numFmtId="0" fontId="18" fillId="0" borderId="0"/>
    <xf numFmtId="10" fontId="18" fillId="0" borderId="0" applyFont="0" applyFill="0" applyBorder="0" applyAlignment="0" applyProtection="0"/>
    <xf numFmtId="1" fontId="18" fillId="0" borderId="7" applyNumberFormat="0" applyFill="0" applyAlignment="0" applyProtection="0">
      <alignment horizontal="center" vertical="center"/>
    </xf>
    <xf numFmtId="180" fontId="57" fillId="0" borderId="4"/>
    <xf numFmtId="164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4" fillId="0" borderId="0" applyNumberFormat="0" applyFill="0" applyBorder="0" applyAlignment="0" applyProtection="0"/>
  </cellStyleXfs>
  <cellXfs count="257">
    <xf numFmtId="0" fontId="0" fillId="0" borderId="0" xfId="0"/>
    <xf numFmtId="169" fontId="4" fillId="0" borderId="0" xfId="0" applyNumberFormat="1" applyFont="1" applyAlignment="1">
      <alignment horizontal="center"/>
    </xf>
    <xf numFmtId="0" fontId="0" fillId="0" borderId="2" xfId="0" applyBorder="1"/>
    <xf numFmtId="0" fontId="9" fillId="0" borderId="11" xfId="0" applyFont="1" applyBorder="1"/>
    <xf numFmtId="0" fontId="10" fillId="0" borderId="11" xfId="0" applyFont="1" applyBorder="1" applyAlignment="1">
      <alignment horizontal="center"/>
    </xf>
    <xf numFmtId="168" fontId="10" fillId="8" borderId="1" xfId="1" applyFont="1" applyFill="1" applyBorder="1"/>
    <xf numFmtId="0" fontId="10" fillId="0" borderId="11" xfId="0" applyFont="1" applyBorder="1"/>
    <xf numFmtId="169" fontId="5" fillId="0" borderId="0" xfId="0" applyNumberFormat="1" applyFont="1"/>
    <xf numFmtId="168" fontId="7" fillId="9" borderId="1" xfId="1" applyFont="1" applyFill="1" applyBorder="1"/>
    <xf numFmtId="0" fontId="10" fillId="0" borderId="1" xfId="0" applyFont="1" applyBorder="1"/>
    <xf numFmtId="0" fontId="10" fillId="0" borderId="7" xfId="0" applyFont="1" applyBorder="1"/>
    <xf numFmtId="169" fontId="5" fillId="0" borderId="0" xfId="1" applyNumberFormat="1" applyFont="1"/>
    <xf numFmtId="168" fontId="7" fillId="9" borderId="2" xfId="1" applyFont="1" applyFill="1" applyBorder="1"/>
    <xf numFmtId="0" fontId="10" fillId="0" borderId="0" xfId="0" applyFont="1"/>
    <xf numFmtId="169" fontId="10" fillId="0" borderId="18" xfId="0" applyNumberFormat="1" applyFont="1" applyBorder="1"/>
    <xf numFmtId="0" fontId="5" fillId="0" borderId="0" xfId="0" applyFont="1" applyAlignment="1">
      <alignment vertical="center" wrapText="1"/>
    </xf>
    <xf numFmtId="169" fontId="10" fillId="0" borderId="19" xfId="1" applyNumberFormat="1" applyFont="1" applyBorder="1"/>
    <xf numFmtId="168" fontId="5" fillId="0" borderId="0" xfId="0" applyNumberFormat="1" applyFont="1"/>
    <xf numFmtId="169" fontId="10" fillId="0" borderId="20" xfId="0" applyNumberFormat="1" applyFont="1" applyBorder="1"/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0" xfId="0" applyFont="1"/>
    <xf numFmtId="0" fontId="10" fillId="0" borderId="8" xfId="0" applyFont="1" applyBorder="1"/>
    <xf numFmtId="0" fontId="9" fillId="0" borderId="11" xfId="0" applyFont="1" applyBorder="1" applyAlignment="1">
      <alignment horizontal="center" vertical="center" textRotation="9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0" applyNumberFormat="1" applyFont="1" applyAlignment="1">
      <alignment horizontal="center" vertical="center"/>
    </xf>
    <xf numFmtId="0" fontId="48" fillId="38" borderId="3" xfId="0" applyFont="1" applyFill="1" applyBorder="1" applyAlignment="1">
      <alignment horizontal="center" vertical="center" wrapText="1"/>
    </xf>
    <xf numFmtId="168" fontId="49" fillId="0" borderId="5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8" fillId="38" borderId="3" xfId="0" applyFont="1" applyFill="1" applyBorder="1" applyAlignment="1">
      <alignment horizontal="center" vertical="center"/>
    </xf>
    <xf numFmtId="0" fontId="48" fillId="38" borderId="2" xfId="0" applyFont="1" applyFill="1" applyBorder="1" applyAlignment="1">
      <alignment horizontal="center" vertical="center"/>
    </xf>
    <xf numFmtId="168" fontId="49" fillId="0" borderId="2" xfId="1" applyFont="1" applyBorder="1" applyAlignment="1">
      <alignment horizontal="center" vertical="center"/>
    </xf>
    <xf numFmtId="168" fontId="51" fillId="9" borderId="2" xfId="1" applyFont="1" applyFill="1" applyBorder="1" applyAlignment="1">
      <alignment horizontal="center" vertical="center"/>
    </xf>
    <xf numFmtId="0" fontId="18" fillId="0" borderId="0" xfId="174"/>
    <xf numFmtId="0" fontId="18" fillId="0" borderId="0" xfId="175"/>
    <xf numFmtId="0" fontId="69" fillId="0" borderId="0" xfId="175" applyFont="1"/>
    <xf numFmtId="0" fontId="68" fillId="0" borderId="2" xfId="175" applyFont="1" applyBorder="1" applyAlignment="1">
      <alignment horizontal="left" vertical="center"/>
    </xf>
    <xf numFmtId="171" fontId="51" fillId="9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3" fillId="40" borderId="0" xfId="0" applyFont="1" applyFill="1"/>
    <xf numFmtId="0" fontId="53" fillId="40" borderId="2" xfId="0" applyFont="1" applyFill="1" applyBorder="1"/>
    <xf numFmtId="0" fontId="53" fillId="40" borderId="2" xfId="0" applyFont="1" applyFill="1" applyBorder="1" applyAlignment="1">
      <alignment horizontal="center" vertical="top"/>
    </xf>
    <xf numFmtId="0" fontId="53" fillId="40" borderId="2" xfId="0" applyFont="1" applyFill="1" applyBorder="1" applyAlignment="1">
      <alignment vertical="top"/>
    </xf>
    <xf numFmtId="0" fontId="53" fillId="40" borderId="2" xfId="0" applyFont="1" applyFill="1" applyBorder="1" applyAlignment="1">
      <alignment horizontal="center" vertical="center"/>
    </xf>
    <xf numFmtId="0" fontId="53" fillId="40" borderId="2" xfId="0" applyFont="1" applyFill="1" applyBorder="1" applyAlignment="1">
      <alignment horizontal="center"/>
    </xf>
    <xf numFmtId="0" fontId="55" fillId="40" borderId="2" xfId="0" applyFont="1" applyFill="1" applyBorder="1" applyAlignment="1">
      <alignment vertical="top"/>
    </xf>
    <xf numFmtId="49" fontId="53" fillId="40" borderId="2" xfId="0" applyNumberFormat="1" applyFont="1" applyFill="1" applyBorder="1" applyAlignment="1">
      <alignment vertical="top"/>
    </xf>
    <xf numFmtId="0" fontId="2" fillId="3" borderId="0" xfId="0" applyFont="1" applyFill="1"/>
    <xf numFmtId="0" fontId="53" fillId="3" borderId="0" xfId="0" applyFont="1" applyFill="1"/>
    <xf numFmtId="174" fontId="53" fillId="40" borderId="0" xfId="1" applyNumberFormat="1" applyFont="1" applyFill="1"/>
    <xf numFmtId="174" fontId="53" fillId="40" borderId="0" xfId="1" applyNumberFormat="1" applyFont="1" applyFill="1" applyAlignment="1">
      <alignment horizontal="center"/>
    </xf>
    <xf numFmtId="174" fontId="53" fillId="40" borderId="2" xfId="1" applyNumberFormat="1" applyFont="1" applyFill="1" applyBorder="1" applyAlignment="1">
      <alignment horizontal="center"/>
    </xf>
    <xf numFmtId="0" fontId="53" fillId="40" borderId="2" xfId="1" applyNumberFormat="1" applyFont="1" applyFill="1" applyBorder="1" applyAlignment="1">
      <alignment horizontal="center" vertical="top"/>
    </xf>
    <xf numFmtId="0" fontId="53" fillId="40" borderId="2" xfId="1" applyNumberFormat="1" applyFont="1" applyFill="1" applyBorder="1" applyAlignment="1">
      <alignment horizontal="center"/>
    </xf>
    <xf numFmtId="0" fontId="53" fillId="40" borderId="0" xfId="1" applyNumberFormat="1" applyFont="1" applyFill="1" applyAlignment="1">
      <alignment horizontal="center"/>
    </xf>
    <xf numFmtId="174" fontId="53" fillId="40" borderId="2" xfId="1" applyNumberFormat="1" applyFont="1" applyFill="1" applyBorder="1"/>
    <xf numFmtId="168" fontId="10" fillId="8" borderId="1" xfId="1" applyNumberFormat="1" applyFont="1" applyFill="1" applyBorder="1"/>
    <xf numFmtId="168" fontId="7" fillId="9" borderId="1" xfId="1" applyNumberFormat="1" applyFont="1" applyFill="1" applyBorder="1"/>
    <xf numFmtId="168" fontId="7" fillId="9" borderId="2" xfId="1" applyNumberFormat="1" applyFont="1" applyFill="1" applyBorder="1"/>
    <xf numFmtId="175" fontId="53" fillId="40" borderId="2" xfId="1" applyNumberFormat="1" applyFont="1" applyFill="1" applyBorder="1" applyAlignment="1">
      <alignment horizontal="center" vertical="top"/>
    </xf>
    <xf numFmtId="0" fontId="6" fillId="39" borderId="2" xfId="0" applyFont="1" applyFill="1" applyBorder="1" applyAlignment="1">
      <alignment horizontal="center" vertical="center"/>
    </xf>
    <xf numFmtId="0" fontId="47" fillId="40" borderId="2" xfId="0" applyFont="1" applyFill="1" applyBorder="1" applyAlignment="1">
      <alignment horizontal="left" vertical="center"/>
    </xf>
    <xf numFmtId="0" fontId="47" fillId="40" borderId="2" xfId="0" applyFont="1" applyFill="1" applyBorder="1" applyAlignment="1">
      <alignment horizontal="center" vertical="center"/>
    </xf>
    <xf numFmtId="11" fontId="47" fillId="40" borderId="2" xfId="0" applyNumberFormat="1" applyFont="1" applyFill="1" applyBorder="1" applyAlignment="1">
      <alignment horizontal="center" vertical="center"/>
    </xf>
    <xf numFmtId="181" fontId="47" fillId="40" borderId="2" xfId="0" applyNumberFormat="1" applyFont="1" applyFill="1" applyBorder="1" applyAlignment="1">
      <alignment horizontal="center" vertical="center"/>
    </xf>
    <xf numFmtId="0" fontId="53" fillId="40" borderId="0" xfId="0" applyFont="1" applyFill="1" applyAlignment="1">
      <alignment horizontal="left" vertical="top"/>
    </xf>
    <xf numFmtId="174" fontId="53" fillId="40" borderId="0" xfId="1" applyNumberFormat="1" applyFont="1" applyFill="1" applyAlignment="1">
      <alignment horizontal="left" vertical="top"/>
    </xf>
    <xf numFmtId="0" fontId="53" fillId="3" borderId="0" xfId="0" applyFont="1" applyFill="1" applyAlignment="1">
      <alignment horizontal="left" vertical="top"/>
    </xf>
    <xf numFmtId="174" fontId="53" fillId="3" borderId="0" xfId="1" applyNumberFormat="1" applyFont="1" applyFill="1" applyAlignment="1">
      <alignment horizontal="left" vertical="top"/>
    </xf>
    <xf numFmtId="174" fontId="53" fillId="3" borderId="0" xfId="1" applyNumberFormat="1" applyFont="1" applyFill="1" applyAlignment="1">
      <alignment horizontal="left" vertical="top" wrapText="1"/>
    </xf>
    <xf numFmtId="174" fontId="53" fillId="3" borderId="0" xfId="1" applyNumberFormat="1" applyFont="1" applyFill="1"/>
    <xf numFmtId="169" fontId="53" fillId="40" borderId="0" xfId="1" applyNumberFormat="1" applyFont="1" applyFill="1"/>
    <xf numFmtId="168" fontId="53" fillId="40" borderId="0" xfId="1" applyFont="1" applyFill="1"/>
    <xf numFmtId="181" fontId="53" fillId="40" borderId="0" xfId="0" applyNumberFormat="1" applyFont="1" applyFill="1"/>
    <xf numFmtId="3" fontId="53" fillId="40" borderId="0" xfId="0" applyNumberFormat="1" applyFont="1" applyFill="1"/>
    <xf numFmtId="0" fontId="53" fillId="40" borderId="0" xfId="0" applyFont="1" applyFill="1" applyAlignment="1">
      <alignment horizontal="center"/>
    </xf>
    <xf numFmtId="2" fontId="53" fillId="40" borderId="2" xfId="1" applyNumberFormat="1" applyFont="1" applyFill="1" applyBorder="1" applyAlignment="1">
      <alignment horizontal="center"/>
    </xf>
    <xf numFmtId="171" fontId="0" fillId="0" borderId="2" xfId="1" applyNumberFormat="1" applyFont="1" applyBorder="1"/>
    <xf numFmtId="168" fontId="49" fillId="0" borderId="2" xfId="1" applyNumberFormat="1" applyFont="1" applyBorder="1" applyAlignment="1">
      <alignment horizontal="center" vertical="center"/>
    </xf>
    <xf numFmtId="168" fontId="49" fillId="0" borderId="2" xfId="0" applyNumberFormat="1" applyFont="1" applyBorder="1" applyAlignment="1">
      <alignment horizontal="center" vertical="center"/>
    </xf>
    <xf numFmtId="0" fontId="53" fillId="40" borderId="2" xfId="0" applyFont="1" applyFill="1" applyBorder="1" applyAlignment="1">
      <alignment horizontal="center" vertical="center" wrapText="1"/>
    </xf>
    <xf numFmtId="0" fontId="53" fillId="40" borderId="2" xfId="0" applyFont="1" applyFill="1" applyBorder="1" applyAlignment="1">
      <alignment vertical="center"/>
    </xf>
    <xf numFmtId="0" fontId="53" fillId="40" borderId="2" xfId="0" applyFont="1" applyFill="1" applyBorder="1" applyAlignment="1">
      <alignment vertical="center" wrapText="1"/>
    </xf>
    <xf numFmtId="169" fontId="6" fillId="39" borderId="2" xfId="1" applyNumberFormat="1" applyFont="1" applyFill="1" applyBorder="1" applyAlignment="1">
      <alignment horizontal="center" vertical="center"/>
    </xf>
    <xf numFmtId="169" fontId="47" fillId="40" borderId="2" xfId="1" applyNumberFormat="1" applyFont="1" applyFill="1" applyBorder="1" applyAlignment="1">
      <alignment horizontal="center" vertical="center"/>
    </xf>
    <xf numFmtId="169" fontId="47" fillId="40" borderId="0" xfId="1" applyNumberFormat="1" applyFont="1" applyFill="1" applyBorder="1" applyAlignment="1">
      <alignment horizontal="center" vertical="center"/>
    </xf>
    <xf numFmtId="169" fontId="53" fillId="3" borderId="0" xfId="1" applyNumberFormat="1" applyFont="1" applyFill="1"/>
    <xf numFmtId="169" fontId="53" fillId="40" borderId="0" xfId="1" applyNumberFormat="1" applyFont="1" applyFill="1" applyAlignment="1">
      <alignment horizontal="center"/>
    </xf>
    <xf numFmtId="169" fontId="53" fillId="40" borderId="2" xfId="1" applyNumberFormat="1" applyFont="1" applyFill="1" applyBorder="1" applyAlignment="1">
      <alignment horizontal="center"/>
    </xf>
    <xf numFmtId="169" fontId="53" fillId="40" borderId="2" xfId="1" applyNumberFormat="1" applyFont="1" applyFill="1" applyBorder="1"/>
    <xf numFmtId="0" fontId="55" fillId="40" borderId="2" xfId="0" applyFont="1" applyFill="1" applyBorder="1" applyAlignment="1">
      <alignment vertical="center"/>
    </xf>
    <xf numFmtId="0" fontId="5" fillId="40" borderId="16" xfId="0" applyFont="1" applyFill="1" applyBorder="1" applyAlignment="1"/>
    <xf numFmtId="0" fontId="5" fillId="40" borderId="12" xfId="0" applyFont="1" applyFill="1" applyBorder="1" applyAlignment="1"/>
    <xf numFmtId="0" fontId="5" fillId="40" borderId="13" xfId="0" applyFont="1" applyFill="1" applyBorder="1" applyAlignment="1"/>
    <xf numFmtId="0" fontId="5" fillId="40" borderId="0" xfId="0" applyFont="1" applyFill="1" applyBorder="1" applyAlignment="1"/>
    <xf numFmtId="0" fontId="50" fillId="37" borderId="2" xfId="0" applyFont="1" applyFill="1" applyBorder="1" applyAlignment="1">
      <alignment horizontal="center" vertical="center" wrapText="1"/>
    </xf>
    <xf numFmtId="0" fontId="5" fillId="40" borderId="11" xfId="0" applyFont="1" applyFill="1" applyBorder="1" applyAlignment="1"/>
    <xf numFmtId="0" fontId="5" fillId="40" borderId="17" xfId="0" applyFont="1" applyFill="1" applyBorder="1" applyAlignment="1"/>
    <xf numFmtId="0" fontId="5" fillId="8" borderId="3" xfId="0" applyNumberFormat="1" applyFont="1" applyFill="1" applyBorder="1" applyAlignment="1"/>
    <xf numFmtId="0" fontId="5" fillId="8" borderId="3" xfId="0" applyFont="1" applyFill="1" applyBorder="1" applyAlignment="1">
      <alignment horizontal="right"/>
    </xf>
    <xf numFmtId="0" fontId="5" fillId="8" borderId="5" xfId="0" applyFont="1" applyFill="1" applyBorder="1" applyAlignment="1"/>
    <xf numFmtId="175" fontId="53" fillId="40" borderId="2" xfId="1" applyNumberFormat="1" applyFont="1" applyFill="1" applyBorder="1" applyAlignment="1">
      <alignment horizontal="center" vertical="top"/>
    </xf>
    <xf numFmtId="0" fontId="6" fillId="39" borderId="2" xfId="0" applyFont="1" applyFill="1" applyBorder="1" applyAlignment="1">
      <alignment horizontal="center" vertical="center"/>
    </xf>
    <xf numFmtId="0" fontId="53" fillId="40" borderId="0" xfId="0" applyFont="1" applyFill="1" applyAlignment="1">
      <alignment vertical="center"/>
    </xf>
    <xf numFmtId="0" fontId="53" fillId="40" borderId="0" xfId="0" applyFont="1" applyFill="1" applyAlignment="1">
      <alignment vertical="center" wrapText="1"/>
    </xf>
    <xf numFmtId="0" fontId="53" fillId="40" borderId="0" xfId="0" applyFont="1" applyFill="1" applyAlignment="1">
      <alignment horizontal="center" vertical="center"/>
    </xf>
    <xf numFmtId="11" fontId="47" fillId="40" borderId="0" xfId="0" applyNumberFormat="1" applyFont="1" applyFill="1" applyAlignment="1">
      <alignment horizontal="center" vertical="center"/>
    </xf>
    <xf numFmtId="0" fontId="53" fillId="40" borderId="0" xfId="0" applyFont="1" applyFill="1" applyAlignment="1">
      <alignment horizontal="center" vertical="center" wrapText="1"/>
    </xf>
    <xf numFmtId="49" fontId="53" fillId="40" borderId="0" xfId="0" applyNumberFormat="1" applyFont="1" applyFill="1" applyAlignment="1">
      <alignment vertical="top"/>
    </xf>
    <xf numFmtId="11" fontId="74" fillId="40" borderId="0" xfId="176" applyNumberFormat="1" applyFill="1" applyBorder="1" applyAlignment="1">
      <alignment horizontal="left" vertical="center"/>
    </xf>
    <xf numFmtId="0" fontId="53" fillId="0" borderId="2" xfId="1" applyNumberFormat="1" applyFont="1" applyFill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53" fillId="0" borderId="2" xfId="0" applyFont="1" applyBorder="1" applyAlignment="1">
      <alignment vertical="top"/>
    </xf>
    <xf numFmtId="169" fontId="53" fillId="40" borderId="0" xfId="0" applyNumberFormat="1" applyFont="1" applyFill="1"/>
    <xf numFmtId="0" fontId="0" fillId="40" borderId="11" xfId="0" applyFill="1" applyBorder="1"/>
    <xf numFmtId="0" fontId="0" fillId="40" borderId="0" xfId="0" applyFill="1" applyBorder="1"/>
    <xf numFmtId="0" fontId="0" fillId="40" borderId="17" xfId="0" applyFill="1" applyBorder="1"/>
    <xf numFmtId="0" fontId="5" fillId="40" borderId="11" xfId="0" applyFont="1" applyFill="1" applyBorder="1"/>
    <xf numFmtId="0" fontId="0" fillId="40" borderId="16" xfId="0" applyFill="1" applyBorder="1"/>
    <xf numFmtId="0" fontId="0" fillId="40" borderId="12" xfId="0" applyFill="1" applyBorder="1"/>
    <xf numFmtId="0" fontId="0" fillId="40" borderId="13" xfId="0" applyFill="1" applyBorder="1"/>
    <xf numFmtId="0" fontId="73" fillId="10" borderId="2" xfId="0" applyFont="1" applyFill="1" applyBorder="1" applyAlignment="1">
      <alignment horizontal="center"/>
    </xf>
    <xf numFmtId="0" fontId="76" fillId="10" borderId="4" xfId="0" applyFont="1" applyFill="1" applyBorder="1"/>
    <xf numFmtId="0" fontId="0" fillId="10" borderId="4" xfId="0" applyFill="1" applyBorder="1"/>
    <xf numFmtId="0" fontId="0" fillId="10" borderId="5" xfId="0" applyFill="1" applyBorder="1"/>
    <xf numFmtId="0" fontId="5" fillId="0" borderId="0" xfId="0" applyFont="1"/>
    <xf numFmtId="0" fontId="66" fillId="0" borderId="4" xfId="174" applyFont="1" applyBorder="1" applyAlignment="1">
      <alignment horizontal="left" vertical="center"/>
    </xf>
    <xf numFmtId="0" fontId="66" fillId="40" borderId="4" xfId="174" applyFont="1" applyFill="1" applyBorder="1" applyAlignment="1">
      <alignment horizontal="center" vertical="center"/>
    </xf>
    <xf numFmtId="0" fontId="77" fillId="0" borderId="4" xfId="174" applyFont="1" applyBorder="1" applyAlignment="1">
      <alignment horizontal="center" vertical="center"/>
    </xf>
    <xf numFmtId="0" fontId="10" fillId="9" borderId="6" xfId="0" applyFont="1" applyFill="1" applyBorder="1"/>
    <xf numFmtId="0" fontId="10" fillId="9" borderId="10" xfId="0" applyFont="1" applyFill="1" applyBorder="1"/>
    <xf numFmtId="168" fontId="49" fillId="0" borderId="8" xfId="1" applyFont="1" applyBorder="1" applyAlignment="1">
      <alignment horizontal="center" vertical="center"/>
    </xf>
    <xf numFmtId="0" fontId="9" fillId="9" borderId="10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 wrapText="1"/>
    </xf>
    <xf numFmtId="169" fontId="10" fillId="0" borderId="2" xfId="1" applyNumberFormat="1" applyFont="1" applyFill="1" applyBorder="1"/>
    <xf numFmtId="168" fontId="10" fillId="0" borderId="1" xfId="1" applyFont="1" applyFill="1" applyBorder="1"/>
    <xf numFmtId="168" fontId="10" fillId="0" borderId="1" xfId="1" applyNumberFormat="1" applyFont="1" applyFill="1" applyBorder="1"/>
    <xf numFmtId="0" fontId="10" fillId="0" borderId="0" xfId="0" applyFont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79" fillId="0" borderId="0" xfId="0" applyFont="1" applyBorder="1" applyAlignment="1">
      <alignment horizontal="left"/>
    </xf>
    <xf numFmtId="0" fontId="79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1" fillId="0" borderId="8" xfId="175" applyFont="1" applyBorder="1" applyAlignment="1">
      <alignment horizontal="center" vertical="center"/>
    </xf>
    <xf numFmtId="0" fontId="68" fillId="0" borderId="0" xfId="175" applyFont="1" applyBorder="1" applyAlignment="1">
      <alignment horizontal="center" vertical="center"/>
    </xf>
    <xf numFmtId="0" fontId="71" fillId="0" borderId="0" xfId="175" applyFont="1" applyBorder="1" applyAlignment="1">
      <alignment horizontal="center" vertical="center"/>
    </xf>
    <xf numFmtId="168" fontId="11" fillId="0" borderId="0" xfId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0" fillId="0" borderId="0" xfId="0" applyFill="1"/>
    <xf numFmtId="0" fontId="5" fillId="44" borderId="0" xfId="0" applyFont="1" applyFill="1"/>
    <xf numFmtId="0" fontId="10" fillId="44" borderId="0" xfId="0" applyFont="1" applyFill="1" applyAlignment="1">
      <alignment horizontal="center"/>
    </xf>
    <xf numFmtId="0" fontId="10" fillId="44" borderId="0" xfId="0" applyFont="1" applyFill="1"/>
    <xf numFmtId="168" fontId="11" fillId="44" borderId="0" xfId="1" applyFont="1" applyFill="1" applyBorder="1" applyAlignment="1">
      <alignment horizontal="right" vertical="center"/>
    </xf>
    <xf numFmtId="168" fontId="11" fillId="44" borderId="0" xfId="1" applyNumberFormat="1" applyFont="1" applyFill="1" applyBorder="1" applyAlignment="1">
      <alignment horizontal="right" vertical="center"/>
    </xf>
    <xf numFmtId="0" fontId="0" fillId="44" borderId="0" xfId="0" applyFill="1"/>
    <xf numFmtId="0" fontId="10" fillId="9" borderId="4" xfId="0" applyFont="1" applyFill="1" applyBorder="1" applyAlignment="1"/>
    <xf numFmtId="0" fontId="10" fillId="9" borderId="5" xfId="0" applyFont="1" applyFill="1" applyBorder="1" applyAlignment="1"/>
    <xf numFmtId="168" fontId="11" fillId="2" borderId="10" xfId="1" applyNumberFormat="1" applyFont="1" applyFill="1" applyBorder="1" applyAlignment="1">
      <alignment horizontal="right" vertical="center"/>
    </xf>
    <xf numFmtId="0" fontId="5" fillId="0" borderId="7" xfId="0" applyFont="1" applyBorder="1"/>
    <xf numFmtId="169" fontId="10" fillId="0" borderId="7" xfId="0" applyNumberFormat="1" applyFont="1" applyFill="1" applyBorder="1"/>
    <xf numFmtId="168" fontId="11" fillId="0" borderId="7" xfId="1" applyFont="1" applyFill="1" applyBorder="1" applyAlignment="1">
      <alignment horizontal="right" vertical="center"/>
    </xf>
    <xf numFmtId="168" fontId="11" fillId="0" borderId="7" xfId="1" applyNumberFormat="1" applyFont="1" applyFill="1" applyBorder="1" applyAlignment="1">
      <alignment horizontal="right" vertical="center"/>
    </xf>
    <xf numFmtId="169" fontId="10" fillId="0" borderId="1" xfId="0" applyNumberFormat="1" applyFont="1" applyFill="1" applyBorder="1"/>
    <xf numFmtId="168" fontId="11" fillId="0" borderId="1" xfId="1" applyNumberFormat="1" applyFont="1" applyFill="1" applyBorder="1" applyAlignment="1">
      <alignment horizontal="right" vertical="center"/>
    </xf>
    <xf numFmtId="169" fontId="10" fillId="0" borderId="8" xfId="0" applyNumberFormat="1" applyFont="1" applyFill="1" applyBorder="1"/>
    <xf numFmtId="168" fontId="11" fillId="0" borderId="8" xfId="1" applyNumberFormat="1" applyFont="1" applyFill="1" applyBorder="1" applyAlignment="1">
      <alignment horizontal="right" vertical="center"/>
    </xf>
    <xf numFmtId="168" fontId="10" fillId="0" borderId="6" xfId="1" applyFont="1" applyFill="1" applyBorder="1"/>
    <xf numFmtId="168" fontId="10" fillId="0" borderId="11" xfId="1" applyFont="1" applyFill="1" applyBorder="1"/>
    <xf numFmtId="0" fontId="10" fillId="0" borderId="6" xfId="0" applyFont="1" applyBorder="1"/>
    <xf numFmtId="0" fontId="10" fillId="0" borderId="16" xfId="0" applyFont="1" applyBorder="1"/>
    <xf numFmtId="0" fontId="81" fillId="0" borderId="0" xfId="0" applyFont="1"/>
    <xf numFmtId="0" fontId="79" fillId="0" borderId="0" xfId="0" applyFont="1"/>
    <xf numFmtId="168" fontId="11" fillId="2" borderId="2" xfId="1" applyFont="1" applyFill="1" applyBorder="1" applyAlignment="1">
      <alignment horizontal="right" vertical="center"/>
    </xf>
    <xf numFmtId="0" fontId="66" fillId="0" borderId="2" xfId="174" applyFont="1" applyBorder="1" applyAlignment="1">
      <alignment horizontal="left" vertical="center"/>
    </xf>
    <xf numFmtId="0" fontId="65" fillId="0" borderId="3" xfId="174" applyFont="1" applyBorder="1" applyAlignment="1">
      <alignment horizontal="left" vertical="center"/>
    </xf>
    <xf numFmtId="0" fontId="66" fillId="0" borderId="5" xfId="174" applyFont="1" applyBorder="1" applyAlignment="1">
      <alignment horizontal="left" vertical="center"/>
    </xf>
    <xf numFmtId="0" fontId="64" fillId="0" borderId="6" xfId="174" applyFont="1" applyBorder="1" applyAlignment="1">
      <alignment horizontal="center" vertical="center"/>
    </xf>
    <xf numFmtId="0" fontId="64" fillId="0" borderId="9" xfId="174" applyFont="1" applyBorder="1" applyAlignment="1">
      <alignment horizontal="center" vertical="center"/>
    </xf>
    <xf numFmtId="0" fontId="64" fillId="0" borderId="11" xfId="174" applyFont="1" applyBorder="1" applyAlignment="1">
      <alignment horizontal="center" vertical="center"/>
    </xf>
    <xf numFmtId="0" fontId="64" fillId="0" borderId="0" xfId="174" applyFont="1" applyBorder="1" applyAlignment="1">
      <alignment horizontal="center" vertical="center"/>
    </xf>
    <xf numFmtId="0" fontId="64" fillId="0" borderId="12" xfId="174" applyFont="1" applyBorder="1" applyAlignment="1">
      <alignment horizontal="center" vertical="center"/>
    </xf>
    <xf numFmtId="0" fontId="67" fillId="0" borderId="6" xfId="174" applyFont="1" applyFill="1" applyBorder="1" applyAlignment="1">
      <alignment horizontal="center" vertical="center" wrapText="1"/>
    </xf>
    <xf numFmtId="0" fontId="67" fillId="0" borderId="9" xfId="174" applyFont="1" applyFill="1" applyBorder="1" applyAlignment="1">
      <alignment horizontal="center" vertical="center" wrapText="1"/>
    </xf>
    <xf numFmtId="0" fontId="67" fillId="0" borderId="10" xfId="174" applyFont="1" applyFill="1" applyBorder="1" applyAlignment="1">
      <alignment horizontal="center" vertical="center" wrapText="1"/>
    </xf>
    <xf numFmtId="0" fontId="67" fillId="0" borderId="16" xfId="174" applyFont="1" applyFill="1" applyBorder="1" applyAlignment="1">
      <alignment horizontal="center" vertical="center" wrapText="1"/>
    </xf>
    <xf numFmtId="0" fontId="67" fillId="0" borderId="12" xfId="174" applyFont="1" applyFill="1" applyBorder="1" applyAlignment="1">
      <alignment horizontal="center" vertical="center" wrapText="1"/>
    </xf>
    <xf numFmtId="0" fontId="67" fillId="0" borderId="13" xfId="174" applyFont="1" applyFill="1" applyBorder="1" applyAlignment="1">
      <alignment horizontal="center" vertical="center" wrapText="1"/>
    </xf>
    <xf numFmtId="0" fontId="63" fillId="0" borderId="1" xfId="174" applyFont="1" applyBorder="1" applyAlignment="1">
      <alignment horizontal="center" vertical="center"/>
    </xf>
    <xf numFmtId="0" fontId="63" fillId="0" borderId="7" xfId="174" applyFont="1" applyBorder="1" applyAlignment="1">
      <alignment horizontal="center" vertical="center"/>
    </xf>
    <xf numFmtId="0" fontId="63" fillId="0" borderId="11" xfId="174" applyFont="1" applyBorder="1" applyAlignment="1">
      <alignment horizontal="center" vertical="center"/>
    </xf>
    <xf numFmtId="0" fontId="63" fillId="0" borderId="8" xfId="174" applyFont="1" applyBorder="1" applyAlignment="1">
      <alignment horizontal="center" vertical="center"/>
    </xf>
    <xf numFmtId="0" fontId="5" fillId="4" borderId="3" xfId="0" applyFont="1" applyFill="1" applyBorder="1"/>
    <xf numFmtId="0" fontId="5" fillId="4" borderId="4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78" fillId="0" borderId="2" xfId="0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 wrapText="1"/>
    </xf>
    <xf numFmtId="0" fontId="78" fillId="0" borderId="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78" fillId="0" borderId="9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168" fontId="65" fillId="0" borderId="3" xfId="31" applyFont="1" applyFill="1" applyBorder="1" applyAlignment="1">
      <alignment horizontal="center" vertical="center"/>
    </xf>
    <xf numFmtId="168" fontId="65" fillId="0" borderId="4" xfId="31" applyFont="1" applyFill="1" applyBorder="1" applyAlignment="1">
      <alignment horizontal="center" vertical="center"/>
    </xf>
    <xf numFmtId="168" fontId="65" fillId="0" borderId="5" xfId="31" applyFont="1" applyFill="1" applyBorder="1" applyAlignment="1">
      <alignment horizontal="center" vertical="center"/>
    </xf>
    <xf numFmtId="0" fontId="80" fillId="0" borderId="2" xfId="0" applyFont="1" applyBorder="1" applyAlignment="1">
      <alignment horizontal="center" vertical="center" textRotation="90"/>
    </xf>
    <xf numFmtId="0" fontId="80" fillId="0" borderId="1" xfId="0" applyFont="1" applyBorder="1" applyAlignment="1">
      <alignment horizontal="center" vertical="center" textRotation="90"/>
    </xf>
    <xf numFmtId="0" fontId="80" fillId="0" borderId="7" xfId="0" applyFont="1" applyBorder="1" applyAlignment="1">
      <alignment horizontal="center" vertical="center" textRotation="90"/>
    </xf>
    <xf numFmtId="0" fontId="80" fillId="0" borderId="8" xfId="0" applyFont="1" applyBorder="1" applyAlignment="1">
      <alignment horizontal="center" vertical="center" textRotation="90"/>
    </xf>
    <xf numFmtId="175" fontId="53" fillId="40" borderId="2" xfId="1" applyNumberFormat="1" applyFont="1" applyFill="1" applyBorder="1" applyAlignment="1">
      <alignment horizontal="center" vertical="top"/>
    </xf>
    <xf numFmtId="174" fontId="53" fillId="40" borderId="12" xfId="1" applyNumberFormat="1" applyFont="1" applyFill="1" applyBorder="1" applyAlignment="1">
      <alignment horizontal="center"/>
    </xf>
    <xf numFmtId="0" fontId="53" fillId="40" borderId="3" xfId="0" applyFont="1" applyFill="1" applyBorder="1" applyAlignment="1">
      <alignment horizontal="center" vertical="top"/>
    </xf>
    <xf numFmtId="0" fontId="53" fillId="40" borderId="4" xfId="0" applyFont="1" applyFill="1" applyBorder="1" applyAlignment="1">
      <alignment horizontal="center" vertical="top"/>
    </xf>
    <xf numFmtId="0" fontId="53" fillId="40" borderId="5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/>
    </xf>
    <xf numFmtId="0" fontId="6" fillId="39" borderId="2" xfId="0" applyFont="1" applyFill="1" applyBorder="1" applyAlignment="1">
      <alignment horizontal="center" vertical="center"/>
    </xf>
    <xf numFmtId="0" fontId="52" fillId="39" borderId="2" xfId="0" applyFont="1" applyFill="1" applyBorder="1" applyAlignment="1">
      <alignment horizontal="center" vertical="center"/>
    </xf>
    <xf numFmtId="0" fontId="6" fillId="39" borderId="3" xfId="0" applyFont="1" applyFill="1" applyBorder="1" applyAlignment="1">
      <alignment horizontal="center" vertical="center"/>
    </xf>
    <xf numFmtId="0" fontId="6" fillId="39" borderId="4" xfId="0" applyFont="1" applyFill="1" applyBorder="1" applyAlignment="1">
      <alignment horizontal="center" vertical="center"/>
    </xf>
    <xf numFmtId="0" fontId="64" fillId="0" borderId="16" xfId="174" applyFont="1" applyBorder="1" applyAlignment="1">
      <alignment horizontal="center" vertical="center"/>
    </xf>
    <xf numFmtId="0" fontId="3" fillId="36" borderId="1" xfId="0" applyFont="1" applyFill="1" applyBorder="1" applyAlignment="1">
      <alignment horizontal="center" vertical="center" wrapText="1"/>
    </xf>
    <xf numFmtId="0" fontId="3" fillId="36" borderId="7" xfId="0" applyFont="1" applyFill="1" applyBorder="1" applyAlignment="1">
      <alignment horizontal="center" vertical="center" wrapText="1"/>
    </xf>
    <xf numFmtId="0" fontId="3" fillId="36" borderId="8" xfId="0" applyFont="1" applyFill="1" applyBorder="1" applyAlignment="1">
      <alignment horizontal="center" vertical="center" wrapText="1"/>
    </xf>
    <xf numFmtId="0" fontId="5" fillId="43" borderId="3" xfId="0" applyFont="1" applyFill="1" applyBorder="1" applyAlignment="1">
      <alignment horizontal="left"/>
    </xf>
    <xf numFmtId="0" fontId="5" fillId="43" borderId="5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5" fillId="40" borderId="0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2" fillId="0" borderId="1" xfId="175" applyFont="1" applyBorder="1" applyAlignment="1">
      <alignment horizontal="center" vertical="center"/>
    </xf>
    <xf numFmtId="0" fontId="62" fillId="0" borderId="7" xfId="175" applyFont="1" applyBorder="1" applyAlignment="1">
      <alignment horizontal="center" vertical="center"/>
    </xf>
    <xf numFmtId="0" fontId="62" fillId="0" borderId="8" xfId="175" applyFont="1" applyBorder="1" applyAlignment="1">
      <alignment horizontal="center" vertical="center"/>
    </xf>
    <xf numFmtId="0" fontId="70" fillId="0" borderId="2" xfId="175" applyFont="1" applyBorder="1" applyAlignment="1">
      <alignment horizontal="left" vertical="center"/>
    </xf>
    <xf numFmtId="0" fontId="67" fillId="0" borderId="0" xfId="175" applyFont="1" applyBorder="1" applyAlignment="1">
      <alignment horizontal="center" vertical="center" wrapText="1"/>
    </xf>
    <xf numFmtId="0" fontId="63" fillId="0" borderId="0" xfId="175" applyFont="1" applyBorder="1" applyAlignment="1">
      <alignment horizontal="center" vertical="center"/>
    </xf>
    <xf numFmtId="0" fontId="64" fillId="0" borderId="2" xfId="175" applyFont="1" applyBorder="1" applyAlignment="1">
      <alignment horizontal="center" vertical="center"/>
    </xf>
    <xf numFmtId="0" fontId="68" fillId="0" borderId="3" xfId="175" applyFont="1" applyBorder="1" applyAlignment="1">
      <alignment horizontal="center" vertical="center"/>
    </xf>
    <xf numFmtId="0" fontId="68" fillId="0" borderId="4" xfId="175" applyFont="1" applyBorder="1" applyAlignment="1">
      <alignment horizontal="center" vertical="center"/>
    </xf>
    <xf numFmtId="0" fontId="68" fillId="0" borderId="5" xfId="175" applyFont="1" applyBorder="1" applyAlignment="1">
      <alignment horizontal="center" vertical="center"/>
    </xf>
    <xf numFmtId="0" fontId="68" fillId="0" borderId="13" xfId="175" applyFont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82" fillId="0" borderId="2" xfId="174" applyFont="1" applyBorder="1" applyAlignment="1">
      <alignment horizontal="left" vertical="center"/>
    </xf>
  </cellXfs>
  <cellStyles count="17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1" builtinId="3"/>
    <cellStyle name="Comma 10" xfId="29"/>
    <cellStyle name="Comma 2" xfId="30"/>
    <cellStyle name="Comma 2 2" xfId="31"/>
    <cellStyle name="Comma 2 2 2" xfId="32"/>
    <cellStyle name="Comma 2 2 3" xfId="33"/>
    <cellStyle name="Comma 2 3" xfId="34"/>
    <cellStyle name="Comma 3" xfId="35"/>
    <cellStyle name="Comma 3 2" xfId="36"/>
    <cellStyle name="Comma 4" xfId="37"/>
    <cellStyle name="Comma 4 2" xfId="38"/>
    <cellStyle name="Comma 5" xfId="39"/>
    <cellStyle name="Comma 5 2" xfId="40"/>
    <cellStyle name="Comma 6" xfId="41"/>
    <cellStyle name="Comma 6 2" xfId="42"/>
    <cellStyle name="Comma 6 3" xfId="43"/>
    <cellStyle name="Comma 6 4" xfId="44"/>
    <cellStyle name="Comma 6 5" xfId="45"/>
    <cellStyle name="Comma 7" xfId="46"/>
    <cellStyle name="Comma 7 2" xfId="47"/>
    <cellStyle name="Comma 7 3" xfId="48"/>
    <cellStyle name="Comma 8" xfId="49"/>
    <cellStyle name="Comma 9" xfId="50"/>
    <cellStyle name="Comma 9 2" xfId="51"/>
    <cellStyle name="comma zerodec" xfId="129"/>
    <cellStyle name="Cover" xfId="52"/>
    <cellStyle name="Currency1" xfId="130"/>
    <cellStyle name="Dollar (zero dec)" xfId="131"/>
    <cellStyle name="Euro" xfId="53"/>
    <cellStyle name="Explanatory Text 2" xfId="54"/>
    <cellStyle name="Good 2" xfId="55"/>
    <cellStyle name="Grey" xfId="132"/>
    <cellStyle name="Header" xfId="133"/>
    <cellStyle name="Heading 1 2" xfId="56"/>
    <cellStyle name="Heading 2 2" xfId="57"/>
    <cellStyle name="Heading 3 2" xfId="58"/>
    <cellStyle name="Heading 4 2" xfId="59"/>
    <cellStyle name="Heading1" xfId="134"/>
    <cellStyle name="Hyperlink" xfId="176" builtinId="8"/>
    <cellStyle name="Hyperlink 2" xfId="60"/>
    <cellStyle name="Hyperlink 3" xfId="61"/>
    <cellStyle name="Input [yellow]" xfId="135"/>
    <cellStyle name="Input 2" xfId="62"/>
    <cellStyle name="Input 3" xfId="63"/>
    <cellStyle name="Linked Cell 2" xfId="64"/>
    <cellStyle name="Menu" xfId="65"/>
    <cellStyle name="Milliers [0]_Req_Data" xfId="136"/>
    <cellStyle name="Milliers_Req_Data" xfId="137"/>
    <cellStyle name="Monétaire [0]_Req_Data" xfId="138"/>
    <cellStyle name="Monétaire_Req_Data" xfId="139"/>
    <cellStyle name="Neutral 2" xfId="66"/>
    <cellStyle name="no dec" xfId="140"/>
    <cellStyle name="Norm੎੎" xfId="67"/>
    <cellStyle name="Normal" xfId="0" builtinId="0"/>
    <cellStyle name="Normal - Style1" xfId="141"/>
    <cellStyle name="Normal 10" xfId="68"/>
    <cellStyle name="Normal 11" xfId="160"/>
    <cellStyle name="Normal 12" xfId="161"/>
    <cellStyle name="Normal 13" xfId="162"/>
    <cellStyle name="Normal 14" xfId="163"/>
    <cellStyle name="Normal 15" xfId="164"/>
    <cellStyle name="Normal 16" xfId="165"/>
    <cellStyle name="Normal 17" xfId="69"/>
    <cellStyle name="Normal 18" xfId="166"/>
    <cellStyle name="Normal 19" xfId="167"/>
    <cellStyle name="Normal 2" xfId="70"/>
    <cellStyle name="Normal 2 2" xfId="71"/>
    <cellStyle name="Normal 2 2 2" xfId="72"/>
    <cellStyle name="Normal 2 2 3" xfId="73"/>
    <cellStyle name="Normal 2 2 4" xfId="74"/>
    <cellStyle name="Normal 2 3" xfId="75"/>
    <cellStyle name="Normal 20" xfId="168"/>
    <cellStyle name="Normal 21" xfId="169"/>
    <cellStyle name="Normal 22" xfId="170"/>
    <cellStyle name="Normal 23" xfId="171"/>
    <cellStyle name="Normal 24" xfId="172"/>
    <cellStyle name="Normal 25" xfId="173"/>
    <cellStyle name="Normal 26" xfId="174"/>
    <cellStyle name="Normal 27" xfId="175"/>
    <cellStyle name="Normal 3" xfId="76"/>
    <cellStyle name="Normal 3 2" xfId="77"/>
    <cellStyle name="Normal 4" xfId="78"/>
    <cellStyle name="Normal 4 2" xfId="79"/>
    <cellStyle name="Normal 4 2 2" xfId="80"/>
    <cellStyle name="Normal 5" xfId="81"/>
    <cellStyle name="Normal 5 2" xfId="82"/>
    <cellStyle name="Normal 5 3" xfId="83"/>
    <cellStyle name="Normal 6" xfId="84"/>
    <cellStyle name="Normal 7" xfId="85"/>
    <cellStyle name="Normal 7 2" xfId="86"/>
    <cellStyle name="Normal 8" xfId="87"/>
    <cellStyle name="Normal 8 2" xfId="88"/>
    <cellStyle name="Normal 8 3" xfId="89"/>
    <cellStyle name="Normal 9" xfId="90"/>
    <cellStyle name="Normal 9 2" xfId="91"/>
    <cellStyle name="Normale_Cartel2" xfId="142"/>
    <cellStyle name="Note 2" xfId="92"/>
    <cellStyle name="Output 2" xfId="93"/>
    <cellStyle name="Percent [2]" xfId="143"/>
    <cellStyle name="Percent 2" xfId="94"/>
    <cellStyle name="Quantity" xfId="144"/>
    <cellStyle name="SAPBEXaggData" xfId="95"/>
    <cellStyle name="SAPBEXaggItem" xfId="96"/>
    <cellStyle name="SAPBEXchaText" xfId="97"/>
    <cellStyle name="SAPBEXformats" xfId="98"/>
    <cellStyle name="SAPBEXstdData" xfId="99"/>
    <cellStyle name="SAPBEXstdItem" xfId="100"/>
    <cellStyle name="Standard_Fueltypes" xfId="101"/>
    <cellStyle name="Subtotal" xfId="145"/>
    <cellStyle name="Title 2" xfId="102"/>
    <cellStyle name="Total 2" xfId="103"/>
    <cellStyle name="Valuta_PERSONAL" xfId="146"/>
    <cellStyle name="Warning Text 2" xfId="104"/>
    <cellStyle name="Year" xfId="105"/>
    <cellStyle name="เครื่องหมายจุลภาค 2" xfId="106"/>
    <cellStyle name="เครื่องหมายจุลภาค 2 2" xfId="147"/>
    <cellStyle name="เครื่องหมายจุลภาค 3" xfId="107"/>
    <cellStyle name="เครื่องหมายจุลภาค 3 2" xfId="148"/>
    <cellStyle name="เครื่องหมายจุลภาค 3 2 2" xfId="149"/>
    <cellStyle name="เครื่องหมายจุลภาค 3 2 2 2" xfId="150"/>
    <cellStyle name="เครื่องหมายจุลภาค 4" xfId="108"/>
    <cellStyle name="เครื่องหมายจุลภาค 5" xfId="109"/>
    <cellStyle name="ปกติ 10" xfId="110"/>
    <cellStyle name="ปกติ 11" xfId="111"/>
    <cellStyle name="ปกติ 12" xfId="112"/>
    <cellStyle name="ปกติ 13" xfId="113"/>
    <cellStyle name="ปกติ 2" xfId="114"/>
    <cellStyle name="ปกติ 2 2" xfId="115"/>
    <cellStyle name="ปกติ 3" xfId="116"/>
    <cellStyle name="ปกติ 4" xfId="117"/>
    <cellStyle name="ปกติ 5" xfId="118"/>
    <cellStyle name="ปกติ 5 2" xfId="157"/>
    <cellStyle name="ปกติ 5 2 2" xfId="158"/>
    <cellStyle name="ปกติ 5 2 2 2" xfId="159"/>
    <cellStyle name="ปกติ 6" xfId="119"/>
    <cellStyle name="ปกติ 7" xfId="120"/>
    <cellStyle name="ปกติ 8" xfId="121"/>
    <cellStyle name="ปกติ 9" xfId="122"/>
    <cellStyle name="ป้อนค่า" xfId="123"/>
    <cellStyle name="เปอร์เซ็นต์ 2" xfId="151"/>
    <cellStyle name="เปอร์เซ็นต์ 2 2" xfId="152"/>
    <cellStyle name="เปอร์เซ็นต์ 2 3" xfId="153"/>
    <cellStyle name="เปอร์เซ็นต์ 2 3 2" xfId="154"/>
    <cellStyle name="เปอร์เซ็นต์ 2 3 2 2" xfId="155"/>
    <cellStyle name="เปอร์เซ็นต์ 3" xfId="156"/>
    <cellStyle name="桁区切り [0.00]_Person" xfId="124"/>
    <cellStyle name="桁区切り_Person" xfId="125"/>
    <cellStyle name="標準_Book2 グラフ 2" xfId="126"/>
    <cellStyle name="通貨 [0.00]_Book2 グラフ 2" xfId="127"/>
    <cellStyle name="通貨_Book2 グラフ 2" xfId="12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900" b="0"/>
            </a:pPr>
            <a:r>
              <a:rPr lang="en-US" sz="900" b="0"/>
              <a:t>tonCO2-eq</a:t>
            </a:r>
          </a:p>
        </c:rich>
      </c:tx>
      <c:layout>
        <c:manualLayout>
          <c:xMode val="edge"/>
          <c:yMode val="edge"/>
          <c:x val="6.3436201735749806E-2"/>
          <c:y val="3.063062918206575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987224864743988"/>
          <c:y val="0.12762762159194052"/>
          <c:w val="0.82257754104987912"/>
          <c:h val="0.745170450205933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'สรุปผลการปล่อย GHG'!$B$10:$B$12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อื่น ๆ</c:v>
                </c:pt>
              </c:strCache>
            </c:strRef>
          </c:cat>
          <c:val>
            <c:numRef>
              <c:f>'สรุปผลการปล่อย GHG'!$C$10:$C$12</c:f>
              <c:numCache>
                <c:formatCode>_(* #,##0.00_);_(* \(#,##0.00\);_(* "-"??_);_(@_)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3-4599-8CFB-A3AC765BD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5232"/>
        <c:axId val="11408832"/>
      </c:barChart>
      <c:catAx>
        <c:axId val="1139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en-US"/>
          </a:p>
        </c:txPr>
        <c:crossAx val="11408832"/>
        <c:crosses val="autoZero"/>
        <c:auto val="1"/>
        <c:lblAlgn val="ctr"/>
        <c:lblOffset val="100"/>
        <c:noMultiLvlLbl val="0"/>
      </c:catAx>
      <c:valAx>
        <c:axId val="114088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lang="th-TH" sz="700"/>
            </a:pPr>
            <a:endParaRPr lang="en-US"/>
          </a:p>
        </c:txPr>
        <c:crossAx val="113952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900" b="0"/>
            </a:pPr>
            <a:r>
              <a:rPr lang="en-US" sz="900" b="0"/>
              <a:t>tonCO2-eq</a:t>
            </a:r>
          </a:p>
        </c:rich>
      </c:tx>
      <c:layout>
        <c:manualLayout>
          <c:xMode val="edge"/>
          <c:yMode val="edge"/>
          <c:x val="6.3436201735749806E-2"/>
          <c:y val="3.063062918206575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987224864743988"/>
          <c:y val="0.12762762159194052"/>
          <c:w val="0.82257754104987912"/>
          <c:h val="0.63905729776857501"/>
        </c:manualLayout>
      </c:layout>
      <c:barChart>
        <c:barDir val="col"/>
        <c:grouping val="clustered"/>
        <c:varyColors val="0"/>
        <c:ser>
          <c:idx val="1"/>
          <c:order val="0"/>
          <c:tx>
            <c:v>ปีฐาน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'สรุปผลการปล่อย GHG'!$B$23:$B$25</c15:sqref>
                  </c15:fullRef>
                </c:ext>
              </c:extLst>
              <c:f>'สรุปผลการปล่อย GHG'!$B$23:$B$24</c:f>
              <c:strCache>
                <c:ptCount val="2"/>
                <c:pt idx="0">
                  <c:v>ประเภท 1</c:v>
                </c:pt>
                <c:pt idx="1">
                  <c:v>ประเภท 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'สรุปผลการปล่อย GHG'!$C$23:$C$25</c15:sqref>
                  </c15:fullRef>
                </c:ext>
              </c:extLst>
              <c:f>'สรุปผลการปล่อย GHG'!$C$23:$C$24</c:f>
              <c:numCache>
                <c:formatCode>_(* #,##0.00_);_(* \(#,##0.00\);_(* "-"??_);_(@_)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86-465F-929D-59E0AE80C404}"/>
            </c:ext>
          </c:extLst>
        </c:ser>
        <c:ser>
          <c:idx val="0"/>
          <c:order val="1"/>
          <c:tx>
            <c:v>ปีปัจจุบัน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'สรุปผลการปล่อย GHG'!$B$23:$B$25</c15:sqref>
                  </c15:fullRef>
                </c:ext>
              </c:extLst>
              <c:f>'สรุปผลการปล่อย GHG'!$B$23:$B$24</c:f>
              <c:strCache>
                <c:ptCount val="2"/>
                <c:pt idx="0">
                  <c:v>ประเภท 1</c:v>
                </c:pt>
                <c:pt idx="1">
                  <c:v>ประเภท 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'สรุปผลการปล่อย GHG'!$C$10:$C$12</c15:sqref>
                  </c15:fullRef>
                </c:ext>
              </c:extLst>
              <c:f>'สรุปผลการปล่อย GHG'!$C$10:$C$11</c:f>
              <c:numCache>
                <c:formatCode>_(* #,##0.00_);_(* \(#,##0.00\);_(* "-"??_);_(@_)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86-465F-929D-59E0AE80C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408"/>
        <c:axId val="11402848"/>
      </c:barChart>
      <c:catAx>
        <c:axId val="1139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en-US"/>
          </a:p>
        </c:txPr>
        <c:crossAx val="11402848"/>
        <c:crosses val="autoZero"/>
        <c:auto val="1"/>
        <c:lblAlgn val="ctr"/>
        <c:lblOffset val="100"/>
        <c:noMultiLvlLbl val="0"/>
      </c:catAx>
      <c:valAx>
        <c:axId val="1140284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lang="th-TH" sz="700"/>
            </a:pPr>
            <a:endParaRPr lang="en-US"/>
          </a:p>
        </c:txPr>
        <c:crossAx val="11397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th-TH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66676</xdr:colOff>
      <xdr:row>5</xdr:row>
      <xdr:rowOff>9525</xdr:rowOff>
    </xdr:from>
    <xdr:to>
      <xdr:col>9</xdr:col>
      <xdr:colOff>542926</xdr:colOff>
      <xdr:row>13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="" xmlns:a16="http://schemas.microsoft.com/office/drawing/2014/main" id="{D9CD3A6F-07E4-40DD-A057-3228BB825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47626</xdr:colOff>
      <xdr:row>18</xdr:row>
      <xdr:rowOff>171450</xdr:rowOff>
    </xdr:from>
    <xdr:to>
      <xdr:col>9</xdr:col>
      <xdr:colOff>523876</xdr:colOff>
      <xdr:row>26</xdr:row>
      <xdr:rowOff>38100</xdr:rowOff>
    </xdr:to>
    <xdr:graphicFrame macro="">
      <xdr:nvGraphicFramePr>
        <xdr:cNvPr id="4" name="Chart 4">
          <a:extLst>
            <a:ext uri="{FF2B5EF4-FFF2-40B4-BE49-F238E27FC236}">
              <a16:creationId xmlns="" xmlns:a16="http://schemas.microsoft.com/office/drawing/2014/main" id="{A873490A-0BD1-49AD-923C-5F1C5876D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aicarbonlabel.tgo.or.th/products_emission/products_emission.pnc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zoomScale="90" zoomScaleNormal="90" workbookViewId="0">
      <selection activeCell="B4" sqref="B4"/>
    </sheetView>
  </sheetViews>
  <sheetFormatPr defaultRowHeight="15"/>
  <cols>
    <col min="2" max="2" width="20.85546875" customWidth="1"/>
    <col min="17" max="17" width="17.28515625" customWidth="1"/>
    <col min="18" max="20" width="12.5703125" customWidth="1"/>
    <col min="21" max="21" width="2.5703125" customWidth="1"/>
    <col min="23" max="23" width="9.42578125" bestFit="1" customWidth="1"/>
  </cols>
  <sheetData>
    <row r="1" spans="1:35" ht="15" customHeight="1">
      <c r="A1" s="188"/>
      <c r="B1" s="177" t="s">
        <v>71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82"/>
      <c r="S1" s="183"/>
      <c r="T1" s="184"/>
      <c r="AG1" s="35"/>
      <c r="AH1" s="35"/>
      <c r="AI1" s="35"/>
    </row>
    <row r="2" spans="1:35" ht="15" customHeight="1">
      <c r="A2" s="189"/>
      <c r="B2" s="179"/>
      <c r="C2" s="180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5"/>
      <c r="S2" s="186"/>
      <c r="T2" s="187"/>
      <c r="AG2" s="35"/>
      <c r="AH2" s="35"/>
      <c r="AI2" s="35"/>
    </row>
    <row r="3" spans="1:35" ht="17.25" customHeight="1">
      <c r="A3" s="190"/>
      <c r="B3" s="175" t="s">
        <v>168</v>
      </c>
      <c r="C3" s="176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  <c r="R3" s="212"/>
      <c r="S3" s="213"/>
      <c r="T3" s="214"/>
      <c r="AG3" s="35"/>
      <c r="AH3" s="35"/>
      <c r="AI3" s="35"/>
    </row>
    <row r="4" spans="1:35" ht="17.25" customHeight="1">
      <c r="A4" s="191"/>
      <c r="B4" s="256" t="s">
        <v>169</v>
      </c>
      <c r="C4" s="174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30"/>
      <c r="R4" s="212"/>
      <c r="S4" s="213"/>
      <c r="T4" s="214"/>
      <c r="AG4" s="35"/>
      <c r="AH4" s="35"/>
      <c r="AI4" s="35"/>
    </row>
    <row r="5" spans="1:35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</row>
    <row r="6" spans="1:35" ht="23.25" customHeight="1">
      <c r="A6" s="194" t="s">
        <v>0</v>
      </c>
      <c r="B6" s="196" t="s">
        <v>1</v>
      </c>
      <c r="C6" s="196" t="s">
        <v>7</v>
      </c>
      <c r="D6" s="205" t="s">
        <v>125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7"/>
      <c r="P6" s="203" t="s">
        <v>138</v>
      </c>
      <c r="Q6" s="199" t="s">
        <v>139</v>
      </c>
      <c r="R6" s="201" t="s">
        <v>2</v>
      </c>
      <c r="S6" s="210" t="s">
        <v>74</v>
      </c>
      <c r="T6" s="210" t="s">
        <v>75</v>
      </c>
    </row>
    <row r="7" spans="1:35" ht="15" customHeight="1">
      <c r="A7" s="195"/>
      <c r="B7" s="197"/>
      <c r="C7" s="196"/>
      <c r="D7" s="198" t="s">
        <v>126</v>
      </c>
      <c r="E7" s="198" t="s">
        <v>127</v>
      </c>
      <c r="F7" s="198" t="s">
        <v>128</v>
      </c>
      <c r="G7" s="198" t="s">
        <v>129</v>
      </c>
      <c r="H7" s="198" t="s">
        <v>130</v>
      </c>
      <c r="I7" s="198" t="s">
        <v>131</v>
      </c>
      <c r="J7" s="198" t="s">
        <v>132</v>
      </c>
      <c r="K7" s="198" t="s">
        <v>133</v>
      </c>
      <c r="L7" s="198" t="s">
        <v>134</v>
      </c>
      <c r="M7" s="198" t="s">
        <v>135</v>
      </c>
      <c r="N7" s="198" t="s">
        <v>136</v>
      </c>
      <c r="O7" s="198" t="s">
        <v>137</v>
      </c>
      <c r="P7" s="204"/>
      <c r="Q7" s="200"/>
      <c r="R7" s="202"/>
      <c r="S7" s="211"/>
      <c r="T7" s="211"/>
      <c r="U7" s="1"/>
    </row>
    <row r="8" spans="1:35" ht="11.25" customHeight="1">
      <c r="A8" s="195"/>
      <c r="B8" s="197"/>
      <c r="C8" s="196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204"/>
      <c r="Q8" s="200"/>
      <c r="R8" s="135" t="s">
        <v>120</v>
      </c>
      <c r="S8" s="211"/>
      <c r="T8" s="211"/>
      <c r="U8" s="1"/>
    </row>
    <row r="9" spans="1:35">
      <c r="A9" s="216" t="s">
        <v>12</v>
      </c>
      <c r="B9" s="6" t="s">
        <v>145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7"/>
      <c r="Q9" s="136"/>
      <c r="R9" s="137"/>
      <c r="S9" s="138"/>
      <c r="T9" s="138"/>
    </row>
    <row r="10" spans="1:35">
      <c r="A10" s="217"/>
      <c r="B10" s="6" t="s">
        <v>142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68"/>
      <c r="Q10" s="136"/>
      <c r="R10" s="137"/>
      <c r="S10" s="138"/>
      <c r="T10" s="138"/>
      <c r="U10" s="7"/>
    </row>
    <row r="11" spans="1:35">
      <c r="A11" s="217"/>
      <c r="B11" s="6" t="s">
        <v>143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68"/>
      <c r="Q11" s="136"/>
      <c r="R11" s="137"/>
      <c r="S11" s="138"/>
      <c r="T11" s="138"/>
      <c r="U11" s="7"/>
    </row>
    <row r="12" spans="1:35">
      <c r="A12" s="217"/>
      <c r="B12" s="6" t="s">
        <v>144</v>
      </c>
      <c r="C12" s="4" t="s">
        <v>37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68"/>
      <c r="Q12" s="136"/>
      <c r="R12" s="137"/>
      <c r="S12" s="138"/>
      <c r="T12" s="138"/>
      <c r="U12" s="7"/>
    </row>
    <row r="13" spans="1:35">
      <c r="A13" s="217"/>
      <c r="B13" s="6" t="s">
        <v>42</v>
      </c>
      <c r="C13" s="4" t="s">
        <v>37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68"/>
      <c r="Q13" s="136"/>
      <c r="R13" s="137"/>
      <c r="S13" s="138"/>
      <c r="T13" s="138"/>
      <c r="U13" s="7"/>
    </row>
    <row r="14" spans="1:35">
      <c r="A14" s="217"/>
      <c r="B14" s="6" t="s">
        <v>42</v>
      </c>
      <c r="C14" s="4" t="s">
        <v>36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68"/>
      <c r="Q14" s="136"/>
      <c r="R14" s="137"/>
      <c r="S14" s="138"/>
      <c r="T14" s="138"/>
      <c r="U14" s="7"/>
    </row>
    <row r="15" spans="1:35">
      <c r="A15" s="217"/>
      <c r="B15" s="6" t="s">
        <v>146</v>
      </c>
      <c r="C15" s="4" t="s">
        <v>37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68"/>
      <c r="Q15" s="136"/>
      <c r="R15" s="137"/>
      <c r="S15" s="138"/>
      <c r="T15" s="138"/>
      <c r="U15" s="7"/>
    </row>
    <row r="16" spans="1:35">
      <c r="A16" s="217"/>
      <c r="B16" s="6" t="s">
        <v>147</v>
      </c>
      <c r="C16" s="4" t="s">
        <v>37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68"/>
      <c r="Q16" s="136"/>
      <c r="R16" s="137"/>
      <c r="S16" s="138"/>
      <c r="T16" s="138"/>
      <c r="U16" s="7"/>
    </row>
    <row r="17" spans="1:22">
      <c r="A17" s="217"/>
      <c r="B17" s="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36"/>
      <c r="R17" s="137"/>
      <c r="S17" s="138"/>
      <c r="T17" s="138"/>
      <c r="U17" s="7"/>
    </row>
    <row r="18" spans="1:22">
      <c r="A18" s="217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36"/>
      <c r="R18" s="137"/>
      <c r="S18" s="138"/>
      <c r="T18" s="138"/>
      <c r="U18" s="7"/>
    </row>
    <row r="19" spans="1:22">
      <c r="A19" s="217"/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36"/>
      <c r="R19" s="137"/>
      <c r="S19" s="138"/>
      <c r="T19" s="138"/>
      <c r="U19" s="7"/>
    </row>
    <row r="20" spans="1:22">
      <c r="A20" s="217"/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36"/>
      <c r="R20" s="137"/>
      <c r="S20" s="138"/>
      <c r="T20" s="138"/>
      <c r="U20" s="7"/>
    </row>
    <row r="21" spans="1:22">
      <c r="A21" s="217"/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36"/>
      <c r="R21" s="137"/>
      <c r="S21" s="138"/>
      <c r="T21" s="138"/>
      <c r="U21" s="7"/>
    </row>
    <row r="22" spans="1:22">
      <c r="A22" s="217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36"/>
      <c r="R22" s="137"/>
      <c r="S22" s="138"/>
      <c r="T22" s="138"/>
      <c r="U22" s="7"/>
    </row>
    <row r="23" spans="1:22">
      <c r="A23" s="218"/>
      <c r="B23" s="131"/>
      <c r="C23" s="140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2"/>
      <c r="R23" s="8"/>
      <c r="S23" s="59"/>
      <c r="T23" s="59"/>
    </row>
    <row r="24" spans="1:22">
      <c r="A24" s="216" t="s">
        <v>13</v>
      </c>
      <c r="B24" s="6" t="s">
        <v>141</v>
      </c>
      <c r="C24" s="9" t="s">
        <v>91</v>
      </c>
      <c r="D24" s="13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4"/>
      <c r="R24" s="5"/>
      <c r="S24" s="58"/>
      <c r="T24" s="58"/>
      <c r="V24" s="15"/>
    </row>
    <row r="25" spans="1:22" ht="20.25">
      <c r="A25" s="217"/>
      <c r="B25" s="141"/>
      <c r="C25" s="142"/>
      <c r="D25" s="13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6"/>
      <c r="R25" s="5"/>
      <c r="S25" s="58"/>
      <c r="T25" s="58"/>
      <c r="U25" s="7"/>
      <c r="V25" s="17"/>
    </row>
    <row r="26" spans="1:22">
      <c r="A26" s="217"/>
      <c r="B26" s="13"/>
      <c r="C26" s="21"/>
      <c r="D26" s="139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6"/>
      <c r="R26" s="5"/>
      <c r="S26" s="58"/>
      <c r="T26" s="58"/>
    </row>
    <row r="27" spans="1:22">
      <c r="A27" s="217"/>
      <c r="B27" s="13"/>
      <c r="C27" s="143"/>
      <c r="D27" s="13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8"/>
      <c r="R27" s="5"/>
      <c r="S27" s="58"/>
      <c r="T27" s="58"/>
      <c r="V27" s="19"/>
    </row>
    <row r="28" spans="1:22">
      <c r="A28" s="218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7"/>
      <c r="R28" s="12"/>
      <c r="S28" s="60"/>
      <c r="T28" s="60"/>
    </row>
    <row r="29" spans="1:22">
      <c r="B29" s="22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13"/>
      <c r="R29" s="173"/>
      <c r="S29" s="158"/>
      <c r="T29" s="158"/>
      <c r="U29" s="11"/>
    </row>
    <row r="30" spans="1:22" ht="20.25" customHeight="1">
      <c r="A30" s="215" t="s">
        <v>148</v>
      </c>
      <c r="B30" s="169" t="s">
        <v>149</v>
      </c>
      <c r="C30" s="9" t="s">
        <v>155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63"/>
      <c r="R30" s="137"/>
      <c r="S30" s="164"/>
      <c r="T30" s="164"/>
      <c r="U30" s="11"/>
    </row>
    <row r="31" spans="1:22">
      <c r="A31" s="215"/>
      <c r="B31" s="6" t="s">
        <v>150</v>
      </c>
      <c r="C31" s="10" t="s">
        <v>155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160"/>
      <c r="R31" s="137"/>
      <c r="S31" s="162"/>
      <c r="T31" s="162"/>
      <c r="U31" s="11"/>
    </row>
    <row r="32" spans="1:22">
      <c r="A32" s="215"/>
      <c r="B32" s="6" t="s">
        <v>151</v>
      </c>
      <c r="C32" s="10" t="s">
        <v>155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160"/>
      <c r="R32" s="137"/>
      <c r="S32" s="162"/>
      <c r="T32" s="162"/>
      <c r="U32" s="11"/>
    </row>
    <row r="33" spans="1:21">
      <c r="A33" s="215"/>
      <c r="B33" s="6" t="s">
        <v>152</v>
      </c>
      <c r="C33" s="10" t="s">
        <v>155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160"/>
      <c r="R33" s="137"/>
      <c r="S33" s="162"/>
      <c r="T33" s="162"/>
      <c r="U33" s="11"/>
    </row>
    <row r="34" spans="1:21">
      <c r="A34" s="215"/>
      <c r="B34" s="6" t="s">
        <v>153</v>
      </c>
      <c r="C34" s="10" t="s">
        <v>155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60"/>
      <c r="R34" s="137"/>
      <c r="S34" s="162"/>
      <c r="T34" s="162"/>
      <c r="U34" s="11"/>
    </row>
    <row r="35" spans="1:21">
      <c r="A35" s="215"/>
      <c r="B35" s="170" t="s">
        <v>154</v>
      </c>
      <c r="C35" s="23" t="s">
        <v>155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65"/>
      <c r="R35" s="137"/>
      <c r="S35" s="166"/>
      <c r="T35" s="166"/>
      <c r="U35" s="11"/>
    </row>
    <row r="36" spans="1:21">
      <c r="A36" s="215"/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2"/>
      <c r="R36" s="153">
        <f ca="1">SUM(R30:R36)</f>
        <v>0</v>
      </c>
      <c r="S36" s="154"/>
      <c r="T36" s="154"/>
      <c r="U36" s="11"/>
    </row>
    <row r="37" spans="1:21">
      <c r="A37" s="216" t="s">
        <v>156</v>
      </c>
      <c r="B37" s="159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10"/>
      <c r="R37" s="161"/>
      <c r="S37" s="162"/>
      <c r="T37" s="162"/>
      <c r="U37" s="11"/>
    </row>
    <row r="38" spans="1:21">
      <c r="A38" s="217"/>
      <c r="B38" s="15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0"/>
      <c r="R38" s="161"/>
      <c r="S38" s="162"/>
      <c r="T38" s="162"/>
      <c r="U38" s="11"/>
    </row>
    <row r="39" spans="1:21">
      <c r="A39" s="217"/>
      <c r="B39" s="15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10"/>
      <c r="R39" s="161"/>
      <c r="S39" s="162"/>
      <c r="T39" s="162"/>
      <c r="U39" s="11"/>
    </row>
    <row r="40" spans="1:21">
      <c r="A40" s="217"/>
      <c r="B40" s="159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10"/>
      <c r="R40" s="161"/>
      <c r="S40" s="162"/>
      <c r="T40" s="162"/>
      <c r="U40" s="11"/>
    </row>
    <row r="41" spans="1:21">
      <c r="A41" s="217"/>
      <c r="B41" s="15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10"/>
      <c r="R41" s="161"/>
      <c r="S41" s="162"/>
      <c r="T41" s="162"/>
      <c r="U41" s="11"/>
    </row>
    <row r="42" spans="1:21">
      <c r="A42" s="218"/>
      <c r="B42" s="155"/>
      <c r="C42" s="15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2"/>
      <c r="S42" s="154"/>
      <c r="T42" s="154"/>
      <c r="U42" s="11"/>
    </row>
    <row r="43" spans="1:21">
      <c r="A43" s="24"/>
      <c r="C43" s="12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13"/>
      <c r="S43" s="147"/>
      <c r="T43" s="147"/>
      <c r="U43" s="11"/>
    </row>
    <row r="44" spans="1:21" ht="21">
      <c r="A44" s="208" t="s">
        <v>3</v>
      </c>
      <c r="B44" s="209"/>
      <c r="C44" s="26"/>
      <c r="D44" s="171" t="s">
        <v>157</v>
      </c>
      <c r="E44" s="172"/>
      <c r="F44" s="172"/>
      <c r="G44" s="172"/>
      <c r="H44" s="172"/>
      <c r="I44" s="172"/>
      <c r="J44" s="26"/>
      <c r="K44" s="26"/>
      <c r="L44" s="26"/>
      <c r="M44" s="26"/>
      <c r="N44" s="26"/>
      <c r="O44" s="26"/>
      <c r="P44" s="26"/>
      <c r="Q44" s="22"/>
      <c r="R44" s="148"/>
      <c r="S44" s="148"/>
      <c r="T44" s="148"/>
      <c r="U44" s="27"/>
    </row>
    <row r="45" spans="1:21" ht="20.25">
      <c r="A45" s="2" t="s">
        <v>4</v>
      </c>
      <c r="B45" s="40" t="s">
        <v>80</v>
      </c>
      <c r="D45" s="172"/>
      <c r="E45" s="172" t="s">
        <v>158</v>
      </c>
      <c r="G45" s="172"/>
      <c r="H45" s="172" t="s">
        <v>159</v>
      </c>
      <c r="I45" s="172"/>
      <c r="R45" s="149"/>
      <c r="S45" s="149"/>
      <c r="T45" s="149"/>
    </row>
    <row r="46" spans="1:21" ht="20.25">
      <c r="A46" s="2" t="s">
        <v>6</v>
      </c>
      <c r="B46" s="2">
        <v>1</v>
      </c>
      <c r="D46" s="172"/>
      <c r="E46" s="172" t="s">
        <v>160</v>
      </c>
      <c r="G46" s="172"/>
      <c r="H46" s="172" t="s">
        <v>161</v>
      </c>
      <c r="I46" s="172"/>
      <c r="R46" s="149"/>
      <c r="S46" s="149"/>
      <c r="T46" s="149"/>
    </row>
    <row r="47" spans="1:21" ht="20.25">
      <c r="A47" s="2" t="s">
        <v>8</v>
      </c>
      <c r="B47" s="2">
        <v>28</v>
      </c>
      <c r="D47" s="172"/>
      <c r="E47" s="172" t="s">
        <v>162</v>
      </c>
      <c r="G47" s="172"/>
      <c r="H47" s="172" t="s">
        <v>163</v>
      </c>
      <c r="I47" s="172"/>
      <c r="R47" s="149"/>
      <c r="S47" s="149"/>
      <c r="T47" s="149"/>
    </row>
    <row r="48" spans="1:21" ht="20.25">
      <c r="A48" s="2" t="s">
        <v>9</v>
      </c>
      <c r="B48" s="2">
        <v>265</v>
      </c>
      <c r="D48" s="172"/>
      <c r="E48" s="172" t="s">
        <v>164</v>
      </c>
      <c r="G48" s="172"/>
      <c r="H48" s="172" t="s">
        <v>165</v>
      </c>
      <c r="I48" s="172"/>
      <c r="R48" s="149"/>
      <c r="S48" s="149"/>
      <c r="T48" s="149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A44:B44"/>
    <mergeCell ref="S6:S8"/>
    <mergeCell ref="R3:T3"/>
    <mergeCell ref="R4:T4"/>
    <mergeCell ref="T6:T8"/>
    <mergeCell ref="A30:A36"/>
    <mergeCell ref="A37:A42"/>
    <mergeCell ref="A9:A23"/>
    <mergeCell ref="A24:A28"/>
    <mergeCell ref="C6:C8"/>
    <mergeCell ref="E7:E8"/>
    <mergeCell ref="F7:F8"/>
    <mergeCell ref="G7:G8"/>
    <mergeCell ref="H7:H8"/>
    <mergeCell ref="N7:N8"/>
    <mergeCell ref="O7:O8"/>
    <mergeCell ref="B1:Q2"/>
    <mergeCell ref="R1:T2"/>
    <mergeCell ref="A1:A4"/>
    <mergeCell ref="A5:T5"/>
    <mergeCell ref="A6:A8"/>
    <mergeCell ref="B6:B8"/>
    <mergeCell ref="D7:D8"/>
    <mergeCell ref="Q6:Q8"/>
    <mergeCell ref="R6:R7"/>
    <mergeCell ref="P6:P8"/>
    <mergeCell ref="D6:O6"/>
    <mergeCell ref="I7:I8"/>
    <mergeCell ref="J7:J8"/>
    <mergeCell ref="K7:K8"/>
    <mergeCell ref="L7:L8"/>
    <mergeCell ref="M7:M8"/>
  </mergeCells>
  <phoneticPr fontId="72" type="noConversion"/>
  <pageMargins left="0.39" right="0.32" top="0.6" bottom="0.42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7"/>
  <sheetViews>
    <sheetView workbookViewId="0">
      <selection activeCell="G11" sqref="G11"/>
    </sheetView>
  </sheetViews>
  <sheetFormatPr defaultColWidth="9.140625" defaultRowHeight="15"/>
  <cols>
    <col min="1" max="1" width="6.28515625" style="41" customWidth="1"/>
    <col min="2" max="2" width="34.42578125" style="41" customWidth="1"/>
    <col min="3" max="3" width="8" style="41" customWidth="1"/>
    <col min="4" max="7" width="14.28515625" style="41" customWidth="1"/>
    <col min="8" max="8" width="50.85546875" style="41" customWidth="1"/>
    <col min="9" max="13" width="9.140625" style="41"/>
    <col min="14" max="14" width="9.140625" style="41" customWidth="1"/>
    <col min="15" max="15" width="9.140625" style="41"/>
    <col min="16" max="16" width="63.7109375" style="41" bestFit="1" customWidth="1"/>
    <col min="17" max="17" width="6.140625" style="41" bestFit="1" customWidth="1"/>
    <col min="18" max="18" width="30.140625" style="41" customWidth="1"/>
    <col min="19" max="16384" width="9.140625" style="41"/>
  </cols>
  <sheetData>
    <row r="2" spans="1:15" ht="18">
      <c r="A2" s="225"/>
      <c r="B2" s="226" t="s">
        <v>20</v>
      </c>
      <c r="C2" s="225" t="s">
        <v>21</v>
      </c>
      <c r="D2" s="227" t="s">
        <v>22</v>
      </c>
      <c r="E2" s="228"/>
      <c r="F2" s="228"/>
      <c r="G2" s="228"/>
      <c r="H2" s="226" t="s">
        <v>23</v>
      </c>
      <c r="J2" s="208" t="s">
        <v>3</v>
      </c>
      <c r="K2" s="224"/>
      <c r="L2" s="209"/>
    </row>
    <row r="3" spans="1:15">
      <c r="A3" s="225"/>
      <c r="B3" s="226"/>
      <c r="C3" s="225"/>
      <c r="D3" s="62" t="s">
        <v>24</v>
      </c>
      <c r="E3" s="62" t="s">
        <v>25</v>
      </c>
      <c r="F3" s="62" t="s">
        <v>26</v>
      </c>
      <c r="G3" s="62" t="s">
        <v>27</v>
      </c>
      <c r="H3" s="226"/>
      <c r="J3" s="2" t="s">
        <v>4</v>
      </c>
      <c r="K3" s="40" t="s">
        <v>5</v>
      </c>
      <c r="L3" s="40" t="s">
        <v>80</v>
      </c>
    </row>
    <row r="4" spans="1:15">
      <c r="A4" s="225"/>
      <c r="B4" s="226"/>
      <c r="C4" s="225"/>
      <c r="D4" s="62" t="s">
        <v>28</v>
      </c>
      <c r="E4" s="62" t="s">
        <v>29</v>
      </c>
      <c r="F4" s="62" t="s">
        <v>30</v>
      </c>
      <c r="G4" s="62" t="s">
        <v>76</v>
      </c>
      <c r="H4" s="226"/>
      <c r="J4" s="2" t="s">
        <v>6</v>
      </c>
      <c r="K4" s="2">
        <v>1</v>
      </c>
      <c r="L4" s="2">
        <v>1</v>
      </c>
    </row>
    <row r="5" spans="1:15">
      <c r="A5" s="63" t="s">
        <v>31</v>
      </c>
      <c r="C5" s="64"/>
      <c r="D5" s="64"/>
      <c r="E5" s="64"/>
      <c r="F5" s="64"/>
      <c r="G5" s="64"/>
      <c r="H5" s="42"/>
      <c r="J5" s="2" t="s">
        <v>8</v>
      </c>
      <c r="K5" s="2">
        <v>25</v>
      </c>
      <c r="L5" s="2">
        <v>28</v>
      </c>
    </row>
    <row r="6" spans="1:15">
      <c r="A6" s="43"/>
      <c r="B6" s="44" t="s">
        <v>32</v>
      </c>
      <c r="C6" s="43" t="s">
        <v>33</v>
      </c>
      <c r="D6" s="65">
        <f>D48*$G$48*10^-6</f>
        <v>5.7221999999999995E-2</v>
      </c>
      <c r="E6" s="65">
        <f>E48*$G$48*10^-6</f>
        <v>1.02E-6</v>
      </c>
      <c r="F6" s="65">
        <f>F48*$G$48*10^-6</f>
        <v>1.02E-7</v>
      </c>
      <c r="G6" s="66">
        <f>D6+(E6*$K$5)+(F6*$K$6)</f>
        <v>5.7277895999999995E-2</v>
      </c>
      <c r="H6" s="45" t="s">
        <v>34</v>
      </c>
      <c r="I6" s="74"/>
      <c r="J6" s="2" t="s">
        <v>9</v>
      </c>
      <c r="K6" s="2">
        <v>298</v>
      </c>
      <c r="L6" s="2">
        <v>265</v>
      </c>
      <c r="N6" s="75"/>
      <c r="O6" s="75"/>
    </row>
    <row r="7" spans="1:15">
      <c r="A7" s="43"/>
      <c r="B7" s="44" t="s">
        <v>32</v>
      </c>
      <c r="C7" s="43" t="s">
        <v>79</v>
      </c>
      <c r="D7" s="65">
        <f>D48/1000000</f>
        <v>5.6099999999999997E-2</v>
      </c>
      <c r="E7" s="65">
        <f t="shared" ref="E7" si="0">E48/1000000</f>
        <v>9.9999999999999995E-7</v>
      </c>
      <c r="F7" s="65">
        <f>F48/1000000</f>
        <v>1.0000000000000001E-7</v>
      </c>
      <c r="G7" s="66">
        <f t="shared" ref="G7:G17" si="1">D7+(E7*$K$5)+(F7*$K$6)</f>
        <v>5.6154799999999998E-2</v>
      </c>
      <c r="H7" s="45" t="s">
        <v>34</v>
      </c>
      <c r="I7" s="74"/>
      <c r="J7" s="2" t="s">
        <v>10</v>
      </c>
      <c r="K7" s="2">
        <v>22800</v>
      </c>
      <c r="L7" s="2">
        <v>23500</v>
      </c>
      <c r="N7" s="75"/>
      <c r="O7" s="75"/>
    </row>
    <row r="8" spans="1:15">
      <c r="A8" s="43"/>
      <c r="B8" s="44" t="s">
        <v>35</v>
      </c>
      <c r="C8" s="43" t="s">
        <v>36</v>
      </c>
      <c r="D8" s="65">
        <f>D49*$G$49*10^-6</f>
        <v>1.0574699999999999</v>
      </c>
      <c r="E8" s="65">
        <f t="shared" ref="E8:F8" si="2">E49*$G$49*10^-6</f>
        <v>1.047E-5</v>
      </c>
      <c r="F8" s="65">
        <f t="shared" si="2"/>
        <v>1.5705E-5</v>
      </c>
      <c r="G8" s="66">
        <f>D8+(E8*$K$5)+(F8*$K$6)</f>
        <v>1.0624118399999998</v>
      </c>
      <c r="H8" s="45" t="s">
        <v>34</v>
      </c>
      <c r="I8" s="74"/>
      <c r="J8" s="2" t="s">
        <v>11</v>
      </c>
      <c r="K8" s="2">
        <v>17200</v>
      </c>
      <c r="L8" s="2">
        <v>16100</v>
      </c>
      <c r="N8" s="75"/>
      <c r="O8" s="75"/>
    </row>
    <row r="9" spans="1:15">
      <c r="A9" s="43"/>
      <c r="B9" s="44" t="s">
        <v>81</v>
      </c>
      <c r="C9" s="43" t="s">
        <v>37</v>
      </c>
      <c r="D9" s="65">
        <f>D50*$G$50*10^-6</f>
        <v>3.2096984443713019</v>
      </c>
      <c r="E9" s="65">
        <f>E50*$G$50*10^-6</f>
        <v>1.2440691644850007E-4</v>
      </c>
      <c r="F9" s="65">
        <f>F50*$G$50*10^-6</f>
        <v>2.4881383289700012E-5</v>
      </c>
      <c r="G9" s="66">
        <f>D9+(E9*$K$5)+(F9*$K$6)</f>
        <v>3.2202232695028448</v>
      </c>
      <c r="H9" s="45" t="s">
        <v>85</v>
      </c>
      <c r="I9" s="74"/>
      <c r="J9" s="41" t="s">
        <v>88</v>
      </c>
      <c r="N9" s="75"/>
      <c r="O9" s="75"/>
    </row>
    <row r="10" spans="1:15">
      <c r="A10" s="43"/>
      <c r="B10" s="44" t="s">
        <v>84</v>
      </c>
      <c r="C10" s="43" t="s">
        <v>37</v>
      </c>
      <c r="D10" s="65">
        <f>D51*$G$51*10^-6</f>
        <v>3.2353401009425418</v>
      </c>
      <c r="E10" s="65">
        <f>E51*$G$51*10^-6</f>
        <v>1.2540077910630005E-4</v>
      </c>
      <c r="F10" s="65">
        <f>F51*$G$51*10^-6</f>
        <v>2.5080155821260009E-5</v>
      </c>
      <c r="G10" s="66">
        <f>D10+(E10*$K$5)+(F10*$K$6)</f>
        <v>3.2459490068549348</v>
      </c>
      <c r="H10" s="45" t="s">
        <v>85</v>
      </c>
      <c r="I10" s="74"/>
      <c r="N10" s="75"/>
      <c r="O10" s="75"/>
    </row>
    <row r="11" spans="1:15">
      <c r="A11" s="43"/>
      <c r="B11" s="44" t="s">
        <v>38</v>
      </c>
      <c r="C11" s="43" t="s">
        <v>37</v>
      </c>
      <c r="D11" s="65">
        <f>D52*$G$52*10^-6</f>
        <v>2.6987220000000001</v>
      </c>
      <c r="E11" s="65">
        <f t="shared" ref="E11:F11" si="3">E52*$G$52*10^-6</f>
        <v>1.0925999999999999E-4</v>
      </c>
      <c r="F11" s="65">
        <f t="shared" si="3"/>
        <v>2.1852E-5</v>
      </c>
      <c r="G11" s="66">
        <f>D11+(E11*$K$5)+(F11*$K$6)</f>
        <v>2.7079653960000001</v>
      </c>
      <c r="H11" s="45" t="s">
        <v>34</v>
      </c>
      <c r="I11" s="74"/>
      <c r="N11" s="75"/>
      <c r="O11" s="75"/>
    </row>
    <row r="12" spans="1:15">
      <c r="A12" s="43"/>
      <c r="B12" s="44" t="s">
        <v>39</v>
      </c>
      <c r="C12" s="43" t="s">
        <v>36</v>
      </c>
      <c r="D12" s="65">
        <f>D53*$G$53*10^-6</f>
        <v>3.0866199999999999</v>
      </c>
      <c r="E12" s="65">
        <f t="shared" ref="E12:F12" si="4">E53*$G$53*10^-6</f>
        <v>3.1399999999999998E-5</v>
      </c>
      <c r="F12" s="65">
        <f t="shared" si="4"/>
        <v>4.7099999999999993E-5</v>
      </c>
      <c r="G12" s="66">
        <f t="shared" si="1"/>
        <v>3.1014407999999998</v>
      </c>
      <c r="H12" s="45" t="s">
        <v>34</v>
      </c>
      <c r="I12" s="74"/>
      <c r="N12" s="75"/>
      <c r="O12" s="75"/>
    </row>
    <row r="13" spans="1:15">
      <c r="A13" s="43"/>
      <c r="B13" s="44" t="s">
        <v>40</v>
      </c>
      <c r="C13" s="43" t="s">
        <v>36</v>
      </c>
      <c r="D13" s="65">
        <f>D54*$G$54*10^-6</f>
        <v>2.534157</v>
      </c>
      <c r="E13" s="65">
        <f t="shared" ref="E13:F13" si="5">E54*$G$54*10^-6</f>
        <v>2.637E-5</v>
      </c>
      <c r="F13" s="65">
        <f t="shared" si="5"/>
        <v>3.9554999999999997E-5</v>
      </c>
      <c r="G13" s="66">
        <f t="shared" si="1"/>
        <v>2.5466036399999998</v>
      </c>
      <c r="H13" s="45" t="s">
        <v>34</v>
      </c>
      <c r="I13" s="74"/>
      <c r="N13" s="75"/>
      <c r="O13" s="75"/>
    </row>
    <row r="14" spans="1:15">
      <c r="A14" s="43"/>
      <c r="B14" s="44" t="s">
        <v>41</v>
      </c>
      <c r="C14" s="43" t="s">
        <v>37</v>
      </c>
      <c r="D14" s="65">
        <f>D55*$G$55*10^-6</f>
        <v>2.4688949999999998</v>
      </c>
      <c r="E14" s="65">
        <f t="shared" ref="E14:F14" si="6">E55*$G$55*10^-6</f>
        <v>1.0359E-4</v>
      </c>
      <c r="F14" s="65">
        <f t="shared" si="6"/>
        <v>2.0718000000000001E-5</v>
      </c>
      <c r="G14" s="66">
        <f t="shared" si="1"/>
        <v>2.4776587139999995</v>
      </c>
      <c r="H14" s="45" t="s">
        <v>34</v>
      </c>
      <c r="I14" s="74"/>
      <c r="N14" s="75"/>
      <c r="O14" s="75"/>
    </row>
    <row r="15" spans="1:15">
      <c r="A15" s="43"/>
      <c r="B15" s="44" t="s">
        <v>42</v>
      </c>
      <c r="C15" s="43" t="s">
        <v>37</v>
      </c>
      <c r="D15" s="65">
        <f>D56*$G$56*10^-6</f>
        <v>1.6797219999999999</v>
      </c>
      <c r="E15" s="65">
        <f t="shared" ref="E15:F15" si="7">E56*$G$56*10^-6</f>
        <v>2.6619999999999999E-5</v>
      </c>
      <c r="F15" s="65">
        <f t="shared" si="7"/>
        <v>2.6620000000000001E-6</v>
      </c>
      <c r="G15" s="66">
        <f t="shared" si="1"/>
        <v>1.6811807759999999</v>
      </c>
      <c r="H15" s="45" t="s">
        <v>34</v>
      </c>
      <c r="I15" s="74"/>
      <c r="N15" s="75"/>
      <c r="O15" s="75"/>
    </row>
    <row r="16" spans="1:15">
      <c r="A16" s="63"/>
      <c r="B16" s="44" t="s">
        <v>42</v>
      </c>
      <c r="C16" s="43" t="s">
        <v>36</v>
      </c>
      <c r="D16" s="65">
        <f>D15/0.54</f>
        <v>3.1105962962962961</v>
      </c>
      <c r="E16" s="65">
        <f t="shared" ref="E16:F16" si="8">E15/0.54</f>
        <v>4.9296296296296292E-5</v>
      </c>
      <c r="F16" s="65">
        <f t="shared" si="8"/>
        <v>4.9296296296296292E-6</v>
      </c>
      <c r="G16" s="66">
        <f t="shared" si="1"/>
        <v>3.1132977333333329</v>
      </c>
      <c r="H16" s="45" t="s">
        <v>86</v>
      </c>
      <c r="I16" s="74"/>
      <c r="N16" s="75"/>
      <c r="O16" s="75"/>
    </row>
    <row r="17" spans="1:15">
      <c r="A17" s="63"/>
      <c r="B17" s="44" t="s">
        <v>77</v>
      </c>
      <c r="C17" s="43" t="s">
        <v>37</v>
      </c>
      <c r="D17" s="65">
        <f>D57*$G$57*10^-6</f>
        <v>2.1815639999999998</v>
      </c>
      <c r="E17" s="65">
        <f t="shared" ref="E17:F17" si="9">E57*$G$57*10^-6</f>
        <v>9.4439999999999997E-5</v>
      </c>
      <c r="F17" s="65">
        <f t="shared" si="9"/>
        <v>1.8887999999999996E-5</v>
      </c>
      <c r="G17" s="66">
        <f t="shared" si="1"/>
        <v>2.1895536239999998</v>
      </c>
      <c r="H17" s="45" t="s">
        <v>34</v>
      </c>
      <c r="I17" s="74"/>
      <c r="N17" s="75"/>
      <c r="O17" s="75"/>
    </row>
    <row r="18" spans="1:15">
      <c r="A18" s="63"/>
      <c r="B18" s="44"/>
      <c r="C18" s="43"/>
      <c r="D18" s="65"/>
      <c r="E18" s="65"/>
      <c r="F18" s="65"/>
      <c r="G18" s="66"/>
      <c r="H18" s="45"/>
      <c r="I18" s="74"/>
      <c r="N18" s="75"/>
      <c r="O18" s="75"/>
    </row>
    <row r="19" spans="1:15">
      <c r="A19" s="63" t="s">
        <v>43</v>
      </c>
      <c r="B19" s="44"/>
      <c r="C19" s="43"/>
      <c r="D19" s="65"/>
      <c r="E19" s="65"/>
      <c r="F19" s="65"/>
      <c r="G19" s="66"/>
      <c r="H19" s="45"/>
      <c r="I19" s="74"/>
      <c r="N19" s="75"/>
      <c r="O19" s="75"/>
    </row>
    <row r="20" spans="1:15">
      <c r="A20" s="63"/>
      <c r="B20" s="44" t="s">
        <v>44</v>
      </c>
      <c r="C20" s="46" t="s">
        <v>37</v>
      </c>
      <c r="D20" s="65">
        <f>D63*$G$63*10^-6</f>
        <v>2.1815639999999998</v>
      </c>
      <c r="E20" s="65">
        <f>E63*$G$63*10^-6</f>
        <v>1.0388399999999999E-3</v>
      </c>
      <c r="F20" s="65">
        <f>F63*$G$63*10^-6</f>
        <v>1.0073600000000001E-4</v>
      </c>
      <c r="G20" s="66">
        <f t="shared" ref="G20:G26" si="10">D20+(E20*$K$5)+(F20*$K$6)</f>
        <v>2.2375543279999999</v>
      </c>
      <c r="H20" s="45" t="s">
        <v>45</v>
      </c>
      <c r="I20" s="74"/>
      <c r="N20" s="75"/>
      <c r="O20" s="75"/>
    </row>
    <row r="21" spans="1:15">
      <c r="A21" s="63"/>
      <c r="B21" s="44" t="s">
        <v>78</v>
      </c>
      <c r="C21" s="46" t="s">
        <v>37</v>
      </c>
      <c r="D21" s="65">
        <f>D64*$G$64*10^-6</f>
        <v>2.1815639999999998</v>
      </c>
      <c r="E21" s="65">
        <f t="shared" ref="E21:F21" si="11">E64*$G$64*10^-6</f>
        <v>7.8699999999999994E-4</v>
      </c>
      <c r="F21" s="65">
        <f t="shared" si="11"/>
        <v>2.5183999999999997E-4</v>
      </c>
      <c r="G21" s="66">
        <f t="shared" si="10"/>
        <v>2.2762873199999998</v>
      </c>
      <c r="H21" s="45" t="s">
        <v>45</v>
      </c>
      <c r="I21" s="74"/>
      <c r="N21" s="75"/>
      <c r="O21" s="75"/>
    </row>
    <row r="22" spans="1:15">
      <c r="A22" s="63"/>
      <c r="B22" s="44" t="s">
        <v>47</v>
      </c>
      <c r="C22" s="46" t="s">
        <v>37</v>
      </c>
      <c r="D22" s="65">
        <f>D65*$G$65*10^-6</f>
        <v>2.1815639999999998</v>
      </c>
      <c r="E22" s="65">
        <f t="shared" ref="E22:F22" si="12">E65*$G$65*10^-6</f>
        <v>1.1962399999999999E-4</v>
      </c>
      <c r="F22" s="65">
        <f t="shared" si="12"/>
        <v>1.7943599999999999E-4</v>
      </c>
      <c r="G22" s="66">
        <f t="shared" si="10"/>
        <v>2.2380265279999998</v>
      </c>
      <c r="H22" s="45" t="s">
        <v>45</v>
      </c>
      <c r="I22" s="74"/>
      <c r="N22" s="75"/>
      <c r="O22" s="75"/>
    </row>
    <row r="23" spans="1:15">
      <c r="A23" s="63"/>
      <c r="B23" s="44" t="s">
        <v>48</v>
      </c>
      <c r="C23" s="46" t="s">
        <v>37</v>
      </c>
      <c r="D23" s="65">
        <f>D66*$G$66*10^-6</f>
        <v>2.6987220000000001</v>
      </c>
      <c r="E23" s="65">
        <f t="shared" ref="E23:F23" si="13">E66*$G$66*10^-6</f>
        <v>1.4203800000000001E-4</v>
      </c>
      <c r="F23" s="65">
        <f t="shared" si="13"/>
        <v>1.4203800000000001E-4</v>
      </c>
      <c r="G23" s="66">
        <f t="shared" si="10"/>
        <v>2.7446002740000002</v>
      </c>
      <c r="H23" s="45" t="s">
        <v>45</v>
      </c>
      <c r="I23" s="74"/>
      <c r="N23" s="75"/>
      <c r="O23" s="75"/>
    </row>
    <row r="24" spans="1:15">
      <c r="A24" s="63"/>
      <c r="B24" s="44" t="s">
        <v>49</v>
      </c>
      <c r="C24" s="46" t="s">
        <v>36</v>
      </c>
      <c r="D24" s="65">
        <f>D67*$G$67*10^-6</f>
        <v>2.1261899999999998</v>
      </c>
      <c r="E24" s="65">
        <f t="shared" ref="E24:F24" si="14">E67*$G$67*10^-6</f>
        <v>3.4867999999999995E-3</v>
      </c>
      <c r="F24" s="65">
        <f t="shared" si="14"/>
        <v>1.1369999999999999E-4</v>
      </c>
      <c r="G24" s="66">
        <f>D24+(E24*$K$5)+(F24*$K$6)</f>
        <v>2.2472425999999999</v>
      </c>
      <c r="H24" s="45" t="s">
        <v>50</v>
      </c>
      <c r="I24" s="74"/>
      <c r="N24" s="75"/>
      <c r="O24" s="75"/>
    </row>
    <row r="25" spans="1:15">
      <c r="A25" s="63"/>
      <c r="B25" s="44" t="s">
        <v>51</v>
      </c>
      <c r="C25" s="46" t="s">
        <v>37</v>
      </c>
      <c r="D25" s="65">
        <f>D68*$G$68*10^-6</f>
        <v>1.6797219999999999</v>
      </c>
      <c r="E25" s="65">
        <f t="shared" ref="E25:F25" si="15">E68*$G$68*10^-6</f>
        <v>1.65044E-3</v>
      </c>
      <c r="F25" s="65">
        <f t="shared" si="15"/>
        <v>5.3240000000000002E-6</v>
      </c>
      <c r="G25" s="66">
        <f t="shared" si="10"/>
        <v>1.7225695519999999</v>
      </c>
      <c r="H25" s="45" t="s">
        <v>45</v>
      </c>
      <c r="I25" s="74"/>
      <c r="N25" s="75"/>
      <c r="O25" s="75"/>
    </row>
    <row r="26" spans="1:15">
      <c r="A26" s="63"/>
      <c r="B26" s="44" t="s">
        <v>51</v>
      </c>
      <c r="C26" s="43" t="s">
        <v>36</v>
      </c>
      <c r="D26" s="65">
        <f>D25/0.54</f>
        <v>3.1105962962962961</v>
      </c>
      <c r="E26" s="65">
        <f t="shared" ref="E26:F26" si="16">E25/0.54</f>
        <v>3.0563703703703703E-3</v>
      </c>
      <c r="F26" s="65">
        <f t="shared" si="16"/>
        <v>9.8592592592592585E-6</v>
      </c>
      <c r="G26" s="66">
        <f t="shared" si="10"/>
        <v>3.1899436148148146</v>
      </c>
      <c r="H26" s="45" t="s">
        <v>87</v>
      </c>
      <c r="I26" s="74"/>
      <c r="N26" s="75"/>
      <c r="O26" s="75"/>
    </row>
    <row r="27" spans="1:15">
      <c r="A27" s="63" t="s">
        <v>52</v>
      </c>
      <c r="B27" s="44"/>
      <c r="C27" s="43"/>
      <c r="D27" s="65"/>
      <c r="E27" s="65"/>
      <c r="F27" s="65"/>
      <c r="G27" s="66"/>
      <c r="H27" s="45"/>
      <c r="I27" s="74"/>
      <c r="N27" s="75"/>
      <c r="O27" s="75"/>
    </row>
    <row r="28" spans="1:15">
      <c r="A28" s="63"/>
      <c r="B28" s="47" t="s">
        <v>53</v>
      </c>
      <c r="C28" s="46"/>
      <c r="D28" s="65"/>
      <c r="E28" s="65"/>
      <c r="F28" s="65"/>
      <c r="G28" s="66"/>
      <c r="H28" s="45"/>
      <c r="I28" s="74"/>
      <c r="N28" s="75"/>
      <c r="O28" s="75"/>
    </row>
    <row r="29" spans="1:15">
      <c r="A29" s="63"/>
      <c r="B29" s="48" t="s">
        <v>54</v>
      </c>
      <c r="C29" s="46" t="s">
        <v>37</v>
      </c>
      <c r="D29" s="65">
        <f>D75*$G$75/(10^6)</f>
        <v>2.6987220000000001</v>
      </c>
      <c r="E29" s="65">
        <f t="shared" ref="E29:F29" si="17">E75*$G$75/(10^6)</f>
        <v>1.5114300000000004E-4</v>
      </c>
      <c r="F29" s="65">
        <f t="shared" si="17"/>
        <v>1.0416120000000001E-3</v>
      </c>
      <c r="G29" s="66">
        <f t="shared" ref="G29:G32" si="18">D29+(E29*$K$5)+(F29*$K$6)</f>
        <v>3.0129009510000002</v>
      </c>
      <c r="H29" s="45" t="s">
        <v>55</v>
      </c>
      <c r="I29" s="74"/>
      <c r="N29" s="75"/>
      <c r="O29" s="75"/>
    </row>
    <row r="30" spans="1:15">
      <c r="A30" s="63"/>
      <c r="B30" s="48" t="s">
        <v>56</v>
      </c>
      <c r="C30" s="46" t="s">
        <v>37</v>
      </c>
      <c r="D30" s="65">
        <f>D76*$G$76/(10^6)</f>
        <v>2.6987220000000001</v>
      </c>
      <c r="E30" s="65">
        <f t="shared" ref="E30:F30" si="19">E76*$G$76/(10^6)</f>
        <v>1.5114300000000004E-4</v>
      </c>
      <c r="F30" s="65">
        <f t="shared" si="19"/>
        <v>1.0416120000000001E-3</v>
      </c>
      <c r="G30" s="66">
        <f t="shared" si="18"/>
        <v>3.0129009510000002</v>
      </c>
      <c r="H30" s="45" t="s">
        <v>55</v>
      </c>
      <c r="I30" s="74"/>
      <c r="N30" s="75"/>
      <c r="O30" s="75"/>
    </row>
    <row r="31" spans="1:15">
      <c r="A31" s="63"/>
      <c r="B31" s="48" t="s">
        <v>57</v>
      </c>
      <c r="C31" s="46" t="s">
        <v>37</v>
      </c>
      <c r="D31" s="65">
        <f>D77*$G$77/(10^6)</f>
        <v>2.6987220000000001</v>
      </c>
      <c r="E31" s="65">
        <f t="shared" ref="E31:F31" si="20">E77*$G$77/(10^6)</f>
        <v>1.5114300000000004E-4</v>
      </c>
      <c r="F31" s="65">
        <f t="shared" si="20"/>
        <v>1.0416120000000001E-3</v>
      </c>
      <c r="G31" s="66">
        <f t="shared" si="18"/>
        <v>3.0129009510000002</v>
      </c>
      <c r="H31" s="45" t="s">
        <v>55</v>
      </c>
      <c r="I31" s="74"/>
      <c r="N31" s="75"/>
      <c r="O31" s="75"/>
    </row>
    <row r="32" spans="1:15">
      <c r="A32" s="63"/>
      <c r="B32" s="48" t="s">
        <v>58</v>
      </c>
      <c r="C32" s="46" t="s">
        <v>37</v>
      </c>
      <c r="D32" s="65">
        <f>D78*$G$78/(10^6)</f>
        <v>2.6987220000000001</v>
      </c>
      <c r="E32" s="65">
        <f t="shared" ref="E32:F32" si="21">E78*$G$78/(10^6)</f>
        <v>1.5114300000000004E-4</v>
      </c>
      <c r="F32" s="65">
        <f t="shared" si="21"/>
        <v>1.0416120000000001E-3</v>
      </c>
      <c r="G32" s="66">
        <f t="shared" si="18"/>
        <v>3.0129009510000002</v>
      </c>
      <c r="H32" s="45" t="s">
        <v>55</v>
      </c>
      <c r="I32" s="74"/>
      <c r="N32" s="75"/>
      <c r="O32" s="75"/>
    </row>
    <row r="33" spans="1:15">
      <c r="A33" s="63"/>
      <c r="B33" s="47" t="s">
        <v>59</v>
      </c>
      <c r="C33" s="46"/>
      <c r="D33" s="65"/>
      <c r="E33" s="65"/>
      <c r="F33" s="65"/>
      <c r="G33" s="66"/>
      <c r="H33" s="45"/>
      <c r="I33" s="74"/>
      <c r="N33" s="75"/>
      <c r="O33" s="75"/>
    </row>
    <row r="34" spans="1:15">
      <c r="A34" s="63"/>
      <c r="B34" s="48" t="s">
        <v>54</v>
      </c>
      <c r="C34" s="46" t="s">
        <v>37</v>
      </c>
      <c r="D34" s="65">
        <f>D80*$G$80/(10^6)</f>
        <v>2.1815639999999998</v>
      </c>
      <c r="E34" s="65">
        <f>E80*$G$80/(10^6)</f>
        <v>2.5184000000000001E-3</v>
      </c>
      <c r="F34" s="65">
        <f>F80*$G$80/(10^6)</f>
        <v>6.2960000000000007E-5</v>
      </c>
      <c r="G34" s="66">
        <f t="shared" ref="G34:G37" si="22">D34+(E34*$K$5)+(F34*$K$6)</f>
        <v>2.2632860799999999</v>
      </c>
      <c r="H34" s="45" t="s">
        <v>55</v>
      </c>
      <c r="I34" s="74"/>
      <c r="N34" s="75"/>
      <c r="O34" s="75"/>
    </row>
    <row r="35" spans="1:15">
      <c r="A35" s="42"/>
      <c r="B35" s="48" t="s">
        <v>56</v>
      </c>
      <c r="C35" s="46" t="s">
        <v>37</v>
      </c>
      <c r="D35" s="65">
        <f>D81*$G$81/(10^6)</f>
        <v>2.1815639999999998</v>
      </c>
      <c r="E35" s="65">
        <f t="shared" ref="E35:F35" si="23">E81*$G$81/(10^6)</f>
        <v>0</v>
      </c>
      <c r="F35" s="65">
        <f t="shared" si="23"/>
        <v>0</v>
      </c>
      <c r="G35" s="66">
        <f t="shared" si="22"/>
        <v>2.1815639999999998</v>
      </c>
      <c r="H35" s="45" t="s">
        <v>55</v>
      </c>
      <c r="I35" s="74"/>
      <c r="N35" s="75"/>
      <c r="O35" s="75"/>
    </row>
    <row r="36" spans="1:15">
      <c r="A36" s="42"/>
      <c r="B36" s="48" t="s">
        <v>57</v>
      </c>
      <c r="C36" s="46" t="s">
        <v>37</v>
      </c>
      <c r="D36" s="65">
        <f>D82*$G$82/(10^6)</f>
        <v>2.1815639999999998</v>
      </c>
      <c r="E36" s="65">
        <f t="shared" ref="E36:F36" si="24">E82*$G$82/(10^6)</f>
        <v>1.5740000000000001E-3</v>
      </c>
      <c r="F36" s="65">
        <f t="shared" si="24"/>
        <v>6.2960000000000007E-5</v>
      </c>
      <c r="G36" s="66">
        <f t="shared" si="22"/>
        <v>2.2396760800000002</v>
      </c>
      <c r="H36" s="45" t="s">
        <v>55</v>
      </c>
      <c r="I36" s="74"/>
      <c r="N36" s="75"/>
      <c r="O36" s="75"/>
    </row>
    <row r="37" spans="1:15">
      <c r="A37" s="42"/>
      <c r="B37" s="48" t="s">
        <v>58</v>
      </c>
      <c r="C37" s="46" t="s">
        <v>37</v>
      </c>
      <c r="D37" s="65">
        <f>D83*$G$83/(10^6)</f>
        <v>2.1815639999999998</v>
      </c>
      <c r="E37" s="65">
        <f t="shared" ref="E37:F37" si="25">E83*$G$83/(10^6)</f>
        <v>3.7775999999999999E-3</v>
      </c>
      <c r="F37" s="65">
        <f t="shared" si="25"/>
        <v>6.2960000000000007E-5</v>
      </c>
      <c r="G37" s="66">
        <f t="shared" si="22"/>
        <v>2.29476608</v>
      </c>
      <c r="H37" s="45" t="s">
        <v>55</v>
      </c>
      <c r="I37" s="74"/>
      <c r="N37" s="75"/>
      <c r="O37" s="75"/>
    </row>
    <row r="38" spans="1:15">
      <c r="A38" s="63"/>
      <c r="B38" s="47" t="s">
        <v>60</v>
      </c>
      <c r="C38" s="46"/>
      <c r="D38" s="65"/>
      <c r="E38" s="65"/>
      <c r="F38" s="65"/>
      <c r="G38" s="66"/>
      <c r="H38" s="45"/>
      <c r="I38" s="74"/>
      <c r="N38" s="75"/>
      <c r="O38" s="75"/>
    </row>
    <row r="39" spans="1:15">
      <c r="A39" s="63"/>
      <c r="B39" s="48" t="s">
        <v>54</v>
      </c>
      <c r="C39" s="46" t="s">
        <v>37</v>
      </c>
      <c r="D39" s="65">
        <f>D85*$G$85/(10^6)</f>
        <v>2.1815639999999998</v>
      </c>
      <c r="E39" s="65">
        <f t="shared" ref="E39:F39" si="26">E85*$G$85/(10^6)</f>
        <v>4.4072E-3</v>
      </c>
      <c r="F39" s="65">
        <f t="shared" si="26"/>
        <v>1.2592000000000001E-5</v>
      </c>
      <c r="G39" s="66">
        <f t="shared" ref="G39:G41" si="27">D39+(E39*$K$5)+(F39*$K$6)</f>
        <v>2.2954964160000002</v>
      </c>
      <c r="H39" s="45" t="s">
        <v>55</v>
      </c>
      <c r="I39" s="74"/>
      <c r="N39" s="75"/>
      <c r="O39" s="75"/>
    </row>
    <row r="40" spans="1:15">
      <c r="A40" s="42"/>
      <c r="B40" s="48" t="s">
        <v>56</v>
      </c>
      <c r="C40" s="46" t="s">
        <v>37</v>
      </c>
      <c r="D40" s="65">
        <f>D86*$G$86/(10^6)</f>
        <v>2.1815639999999998</v>
      </c>
      <c r="E40" s="65">
        <f t="shared" ref="E40:F40" si="28">E86*$G$86/(10^6)</f>
        <v>5.3516000000000006E-3</v>
      </c>
      <c r="F40" s="65">
        <f t="shared" si="28"/>
        <v>1.2592000000000001E-5</v>
      </c>
      <c r="G40" s="66">
        <f t="shared" si="27"/>
        <v>2.3191064159999999</v>
      </c>
      <c r="H40" s="45" t="s">
        <v>55</v>
      </c>
      <c r="I40" s="74"/>
      <c r="N40" s="75"/>
      <c r="O40" s="75"/>
    </row>
    <row r="41" spans="1:15">
      <c r="A41" s="42"/>
      <c r="B41" s="48" t="s">
        <v>57</v>
      </c>
      <c r="C41" s="46" t="s">
        <v>37</v>
      </c>
      <c r="D41" s="65">
        <f>D87*$G$87/(10^6)</f>
        <v>2.1815639999999998</v>
      </c>
      <c r="E41" s="65">
        <f t="shared" ref="E41:F41" si="29">E87*$G$87/(10^6)</f>
        <v>4.0924000000000004E-3</v>
      </c>
      <c r="F41" s="65">
        <f t="shared" si="29"/>
        <v>1.2592000000000001E-5</v>
      </c>
      <c r="G41" s="66">
        <f t="shared" si="27"/>
        <v>2.2876264160000002</v>
      </c>
      <c r="H41" s="45" t="s">
        <v>55</v>
      </c>
      <c r="I41" s="74"/>
      <c r="N41" s="75"/>
      <c r="O41" s="75"/>
    </row>
    <row r="42" spans="1:15">
      <c r="A42" s="42"/>
      <c r="B42" s="48" t="s">
        <v>58</v>
      </c>
      <c r="C42" s="46" t="s">
        <v>37</v>
      </c>
      <c r="D42" s="65">
        <f>D88*$G$88/(10^6)</f>
        <v>2.1815639999999998</v>
      </c>
      <c r="E42" s="65">
        <f t="shared" ref="E42" si="30">E88*$G$88/(10^6)</f>
        <v>5.6663999999999994E-3</v>
      </c>
      <c r="F42" s="65">
        <f>F88*$G$88/(10^6)</f>
        <v>1.2592000000000001E-5</v>
      </c>
      <c r="G42" s="66">
        <f>D42+(E42*$K$5)+(F42*$K$6)</f>
        <v>2.3269764159999999</v>
      </c>
      <c r="H42" s="45" t="s">
        <v>55</v>
      </c>
      <c r="I42" s="74"/>
      <c r="N42" s="75"/>
      <c r="O42" s="75"/>
    </row>
    <row r="43" spans="1:15">
      <c r="B43" s="67"/>
      <c r="C43" s="67"/>
      <c r="D43" s="68"/>
      <c r="E43" s="68"/>
      <c r="F43" s="68"/>
      <c r="G43" s="51"/>
    </row>
    <row r="44" spans="1:15" s="50" customFormat="1">
      <c r="A44" s="49" t="s">
        <v>31</v>
      </c>
      <c r="B44" s="69"/>
      <c r="C44" s="69"/>
      <c r="D44" s="70"/>
      <c r="E44" s="71"/>
      <c r="F44" s="70"/>
      <c r="G44" s="72"/>
    </row>
    <row r="45" spans="1:15">
      <c r="D45" s="51"/>
      <c r="E45" s="52" t="s">
        <v>61</v>
      </c>
      <c r="F45" s="52"/>
      <c r="G45" s="52" t="s">
        <v>62</v>
      </c>
    </row>
    <row r="46" spans="1:15" ht="14.25" customHeight="1">
      <c r="B46" s="44"/>
      <c r="C46" s="43"/>
      <c r="D46" s="219" t="s">
        <v>63</v>
      </c>
      <c r="E46" s="219"/>
      <c r="F46" s="219"/>
      <c r="G46" s="53" t="s">
        <v>64</v>
      </c>
    </row>
    <row r="47" spans="1:15">
      <c r="B47" s="44"/>
      <c r="C47" s="43" t="s">
        <v>65</v>
      </c>
      <c r="D47" s="61" t="s">
        <v>6</v>
      </c>
      <c r="E47" s="43" t="s">
        <v>8</v>
      </c>
      <c r="F47" s="43" t="s">
        <v>9</v>
      </c>
      <c r="G47" s="53" t="s">
        <v>66</v>
      </c>
    </row>
    <row r="48" spans="1:15">
      <c r="B48" s="44" t="s">
        <v>32</v>
      </c>
      <c r="C48" s="43" t="s">
        <v>33</v>
      </c>
      <c r="D48" s="54">
        <v>56100</v>
      </c>
      <c r="E48" s="43">
        <v>1</v>
      </c>
      <c r="F48" s="43">
        <v>0.1</v>
      </c>
      <c r="G48" s="55">
        <v>1.02</v>
      </c>
      <c r="H48" s="41" t="s">
        <v>67</v>
      </c>
    </row>
    <row r="49" spans="1:8">
      <c r="B49" s="44" t="s">
        <v>35</v>
      </c>
      <c r="C49" s="43" t="s">
        <v>36</v>
      </c>
      <c r="D49" s="54">
        <v>101000</v>
      </c>
      <c r="E49" s="43">
        <v>1</v>
      </c>
      <c r="F49" s="43">
        <v>1.5</v>
      </c>
      <c r="G49" s="55">
        <v>10.47</v>
      </c>
    </row>
    <row r="50" spans="1:8">
      <c r="B50" s="44" t="s">
        <v>81</v>
      </c>
      <c r="C50" s="43" t="s">
        <v>37</v>
      </c>
      <c r="D50" s="54">
        <v>77400</v>
      </c>
      <c r="E50" s="43">
        <v>3</v>
      </c>
      <c r="F50" s="43">
        <v>0.6</v>
      </c>
      <c r="G50" s="78">
        <v>41.468972149500026</v>
      </c>
      <c r="H50" s="41" t="s">
        <v>69</v>
      </c>
    </row>
    <row r="51" spans="1:8">
      <c r="B51" s="44" t="s">
        <v>84</v>
      </c>
      <c r="C51" s="43" t="s">
        <v>37</v>
      </c>
      <c r="D51" s="54">
        <v>77400</v>
      </c>
      <c r="E51" s="43">
        <v>3</v>
      </c>
      <c r="F51" s="43">
        <v>0.6</v>
      </c>
      <c r="G51" s="78">
        <v>41.800259702100021</v>
      </c>
      <c r="H51" s="41" t="s">
        <v>69</v>
      </c>
    </row>
    <row r="52" spans="1:8">
      <c r="B52" s="44" t="s">
        <v>38</v>
      </c>
      <c r="C52" s="43" t="s">
        <v>37</v>
      </c>
      <c r="D52" s="54">
        <v>74100</v>
      </c>
      <c r="E52" s="43">
        <v>3</v>
      </c>
      <c r="F52" s="43">
        <v>0.6</v>
      </c>
      <c r="G52" s="55">
        <v>36.42</v>
      </c>
    </row>
    <row r="53" spans="1:8">
      <c r="B53" s="44" t="s">
        <v>39</v>
      </c>
      <c r="C53" s="43" t="s">
        <v>36</v>
      </c>
      <c r="D53" s="54">
        <v>98300</v>
      </c>
      <c r="E53" s="43">
        <v>1</v>
      </c>
      <c r="F53" s="43">
        <v>1.5</v>
      </c>
      <c r="G53" s="55">
        <v>31.4</v>
      </c>
    </row>
    <row r="54" spans="1:8">
      <c r="B54" s="44" t="s">
        <v>40</v>
      </c>
      <c r="C54" s="43" t="s">
        <v>36</v>
      </c>
      <c r="D54" s="54">
        <v>96100</v>
      </c>
      <c r="E54" s="43">
        <v>1</v>
      </c>
      <c r="F54" s="43">
        <v>1.5</v>
      </c>
      <c r="G54" s="55">
        <v>26.37</v>
      </c>
    </row>
    <row r="55" spans="1:8">
      <c r="B55" s="44" t="s">
        <v>41</v>
      </c>
      <c r="C55" s="43" t="s">
        <v>37</v>
      </c>
      <c r="D55" s="54">
        <v>71500</v>
      </c>
      <c r="E55" s="43">
        <v>3</v>
      </c>
      <c r="F55" s="43">
        <v>0.6</v>
      </c>
      <c r="G55" s="55">
        <v>34.53</v>
      </c>
    </row>
    <row r="56" spans="1:8">
      <c r="B56" s="44" t="s">
        <v>42</v>
      </c>
      <c r="C56" s="43" t="s">
        <v>37</v>
      </c>
      <c r="D56" s="54">
        <v>63100</v>
      </c>
      <c r="E56" s="43">
        <v>1</v>
      </c>
      <c r="F56" s="43">
        <v>0.1</v>
      </c>
      <c r="G56" s="55">
        <v>26.62</v>
      </c>
    </row>
    <row r="57" spans="1:8">
      <c r="B57" s="44" t="s">
        <v>77</v>
      </c>
      <c r="C57" s="43" t="s">
        <v>37</v>
      </c>
      <c r="D57" s="54">
        <v>69300</v>
      </c>
      <c r="E57" s="43">
        <v>3</v>
      </c>
      <c r="F57" s="43">
        <v>0.6</v>
      </c>
      <c r="G57" s="55">
        <f>G63</f>
        <v>31.48</v>
      </c>
    </row>
    <row r="58" spans="1:8">
      <c r="D58" s="51"/>
      <c r="E58" s="51"/>
      <c r="F58" s="51"/>
      <c r="G58" s="56"/>
    </row>
    <row r="59" spans="1:8" s="50" customFormat="1">
      <c r="A59" s="49" t="s">
        <v>43</v>
      </c>
      <c r="B59" s="69"/>
      <c r="C59" s="69"/>
      <c r="D59" s="70"/>
      <c r="E59" s="71"/>
      <c r="F59" s="70"/>
      <c r="G59" s="72"/>
    </row>
    <row r="60" spans="1:8">
      <c r="D60" s="220" t="s">
        <v>61</v>
      </c>
      <c r="E60" s="220"/>
      <c r="F60" s="220"/>
      <c r="G60" s="52" t="s">
        <v>62</v>
      </c>
    </row>
    <row r="61" spans="1:8">
      <c r="B61" s="44"/>
      <c r="C61" s="42"/>
      <c r="D61" s="221" t="s">
        <v>63</v>
      </c>
      <c r="E61" s="222"/>
      <c r="F61" s="223"/>
      <c r="G61" s="53" t="s">
        <v>64</v>
      </c>
    </row>
    <row r="62" spans="1:8">
      <c r="B62" s="44"/>
      <c r="C62" s="46" t="s">
        <v>65</v>
      </c>
      <c r="D62" s="43" t="s">
        <v>6</v>
      </c>
      <c r="E62" s="61" t="s">
        <v>8</v>
      </c>
      <c r="F62" s="43" t="s">
        <v>9</v>
      </c>
      <c r="G62" s="53" t="s">
        <v>66</v>
      </c>
    </row>
    <row r="63" spans="1:8">
      <c r="B63" s="44" t="s">
        <v>44</v>
      </c>
      <c r="C63" s="46" t="s">
        <v>37</v>
      </c>
      <c r="D63" s="43">
        <v>69300</v>
      </c>
      <c r="E63" s="54">
        <v>33</v>
      </c>
      <c r="F63" s="43">
        <v>3.2</v>
      </c>
      <c r="G63" s="55">
        <v>31.48</v>
      </c>
      <c r="H63" s="41" t="s">
        <v>68</v>
      </c>
    </row>
    <row r="64" spans="1:8">
      <c r="B64" s="44" t="s">
        <v>46</v>
      </c>
      <c r="C64" s="46" t="s">
        <v>37</v>
      </c>
      <c r="D64" s="43">
        <v>69300</v>
      </c>
      <c r="E64" s="54">
        <v>25</v>
      </c>
      <c r="F64" s="43">
        <v>8</v>
      </c>
      <c r="G64" s="55">
        <v>31.48</v>
      </c>
    </row>
    <row r="65" spans="1:8">
      <c r="B65" s="44" t="s">
        <v>47</v>
      </c>
      <c r="C65" s="46" t="s">
        <v>37</v>
      </c>
      <c r="D65" s="43">
        <v>69300</v>
      </c>
      <c r="E65" s="54">
        <v>3.8</v>
      </c>
      <c r="F65" s="43">
        <v>5.7</v>
      </c>
      <c r="G65" s="55">
        <v>31.48</v>
      </c>
    </row>
    <row r="66" spans="1:8">
      <c r="B66" s="44" t="s">
        <v>48</v>
      </c>
      <c r="C66" s="46" t="s">
        <v>37</v>
      </c>
      <c r="D66" s="43">
        <v>74100</v>
      </c>
      <c r="E66" s="54">
        <v>3.9</v>
      </c>
      <c r="F66" s="43">
        <v>3.9</v>
      </c>
      <c r="G66" s="55">
        <f>G52</f>
        <v>36.42</v>
      </c>
    </row>
    <row r="67" spans="1:8">
      <c r="B67" s="44" t="s">
        <v>49</v>
      </c>
      <c r="C67" s="46" t="s">
        <v>36</v>
      </c>
      <c r="D67" s="43">
        <v>56100</v>
      </c>
      <c r="E67" s="54">
        <v>92</v>
      </c>
      <c r="F67" s="43">
        <v>3</v>
      </c>
      <c r="G67" s="55">
        <v>37.9</v>
      </c>
      <c r="H67" s="41" t="s">
        <v>69</v>
      </c>
    </row>
    <row r="68" spans="1:8">
      <c r="B68" s="44" t="s">
        <v>51</v>
      </c>
      <c r="C68" s="46" t="s">
        <v>37</v>
      </c>
      <c r="D68" s="43">
        <v>63100</v>
      </c>
      <c r="E68" s="54">
        <v>62</v>
      </c>
      <c r="F68" s="43">
        <v>0.2</v>
      </c>
      <c r="G68" s="55">
        <f>G56</f>
        <v>26.62</v>
      </c>
    </row>
    <row r="69" spans="1:8">
      <c r="D69" s="51"/>
      <c r="E69" s="51"/>
      <c r="F69" s="51"/>
      <c r="G69" s="51"/>
    </row>
    <row r="70" spans="1:8" s="50" customFormat="1">
      <c r="A70" s="49" t="s">
        <v>70</v>
      </c>
      <c r="B70" s="69"/>
      <c r="C70" s="69"/>
      <c r="D70" s="70"/>
      <c r="E70" s="71"/>
      <c r="F70" s="70"/>
      <c r="G70" s="72"/>
    </row>
    <row r="71" spans="1:8">
      <c r="D71" s="220" t="s">
        <v>61</v>
      </c>
      <c r="E71" s="220"/>
      <c r="F71" s="220"/>
      <c r="G71" s="52" t="s">
        <v>62</v>
      </c>
    </row>
    <row r="72" spans="1:8">
      <c r="B72" s="44"/>
      <c r="C72" s="42"/>
      <c r="D72" s="221" t="s">
        <v>63</v>
      </c>
      <c r="E72" s="222"/>
      <c r="F72" s="223"/>
      <c r="G72" s="53" t="s">
        <v>64</v>
      </c>
    </row>
    <row r="73" spans="1:8">
      <c r="B73" s="44"/>
      <c r="C73" s="46" t="s">
        <v>65</v>
      </c>
      <c r="D73" s="43" t="s">
        <v>6</v>
      </c>
      <c r="E73" s="61" t="s">
        <v>8</v>
      </c>
      <c r="F73" s="43" t="s">
        <v>9</v>
      </c>
      <c r="G73" s="53" t="s">
        <v>66</v>
      </c>
    </row>
    <row r="74" spans="1:8">
      <c r="B74" s="47" t="s">
        <v>53</v>
      </c>
      <c r="C74" s="46"/>
      <c r="D74" s="43"/>
      <c r="E74" s="54"/>
      <c r="F74" s="43"/>
      <c r="G74" s="55"/>
    </row>
    <row r="75" spans="1:8">
      <c r="B75" s="48" t="s">
        <v>54</v>
      </c>
      <c r="C75" s="46" t="s">
        <v>37</v>
      </c>
      <c r="D75" s="43">
        <v>74100</v>
      </c>
      <c r="E75" s="54">
        <v>4.1500000000000004</v>
      </c>
      <c r="F75" s="43">
        <v>28.6</v>
      </c>
      <c r="G75" s="55">
        <v>36.42</v>
      </c>
    </row>
    <row r="76" spans="1:8">
      <c r="B76" s="48" t="s">
        <v>56</v>
      </c>
      <c r="C76" s="46" t="s">
        <v>37</v>
      </c>
      <c r="D76" s="43">
        <v>74100</v>
      </c>
      <c r="E76" s="54">
        <v>4.1500000000000004</v>
      </c>
      <c r="F76" s="43">
        <v>28.6</v>
      </c>
      <c r="G76" s="55">
        <v>36.42</v>
      </c>
    </row>
    <row r="77" spans="1:8">
      <c r="B77" s="48" t="s">
        <v>57</v>
      </c>
      <c r="C77" s="46" t="s">
        <v>37</v>
      </c>
      <c r="D77" s="43">
        <v>74100</v>
      </c>
      <c r="E77" s="54">
        <v>4.1500000000000004</v>
      </c>
      <c r="F77" s="43">
        <v>28.6</v>
      </c>
      <c r="G77" s="55">
        <v>36.42</v>
      </c>
    </row>
    <row r="78" spans="1:8">
      <c r="B78" s="48" t="s">
        <v>58</v>
      </c>
      <c r="C78" s="46" t="s">
        <v>37</v>
      </c>
      <c r="D78" s="43">
        <v>74100</v>
      </c>
      <c r="E78" s="54">
        <v>4.1500000000000004</v>
      </c>
      <c r="F78" s="43">
        <v>28.6</v>
      </c>
      <c r="G78" s="55">
        <v>36.42</v>
      </c>
    </row>
    <row r="79" spans="1:8">
      <c r="B79" s="47" t="s">
        <v>59</v>
      </c>
      <c r="C79" s="46"/>
      <c r="D79" s="43"/>
      <c r="E79" s="54"/>
      <c r="F79" s="43"/>
      <c r="G79" s="55"/>
    </row>
    <row r="80" spans="1:8">
      <c r="B80" s="48" t="s">
        <v>54</v>
      </c>
      <c r="C80" s="46" t="s">
        <v>37</v>
      </c>
      <c r="D80" s="55">
        <v>69300</v>
      </c>
      <c r="E80" s="55">
        <v>80</v>
      </c>
      <c r="F80" s="55">
        <v>2</v>
      </c>
      <c r="G80" s="55">
        <v>31.48</v>
      </c>
    </row>
    <row r="81" spans="2:7">
      <c r="B81" s="48" t="s">
        <v>56</v>
      </c>
      <c r="C81" s="46" t="s">
        <v>37</v>
      </c>
      <c r="D81" s="55">
        <v>69300</v>
      </c>
      <c r="E81" s="55"/>
      <c r="F81" s="55"/>
      <c r="G81" s="55">
        <v>31.48</v>
      </c>
    </row>
    <row r="82" spans="2:7">
      <c r="B82" s="48" t="s">
        <v>57</v>
      </c>
      <c r="C82" s="46" t="s">
        <v>37</v>
      </c>
      <c r="D82" s="55">
        <v>69300</v>
      </c>
      <c r="E82" s="55">
        <v>50</v>
      </c>
      <c r="F82" s="55">
        <v>2</v>
      </c>
      <c r="G82" s="55">
        <v>31.48</v>
      </c>
    </row>
    <row r="83" spans="2:7">
      <c r="B83" s="48" t="s">
        <v>58</v>
      </c>
      <c r="C83" s="46" t="s">
        <v>37</v>
      </c>
      <c r="D83" s="55">
        <v>69300</v>
      </c>
      <c r="E83" s="55">
        <v>120</v>
      </c>
      <c r="F83" s="55">
        <v>2</v>
      </c>
      <c r="G83" s="55">
        <v>31.48</v>
      </c>
    </row>
    <row r="84" spans="2:7">
      <c r="B84" s="47" t="s">
        <v>60</v>
      </c>
      <c r="C84" s="42"/>
      <c r="D84" s="57"/>
      <c r="E84" s="57"/>
      <c r="F84" s="57"/>
      <c r="G84" s="57"/>
    </row>
    <row r="85" spans="2:7">
      <c r="B85" s="48" t="s">
        <v>54</v>
      </c>
      <c r="C85" s="46" t="s">
        <v>37</v>
      </c>
      <c r="D85" s="55">
        <v>69300</v>
      </c>
      <c r="E85" s="55">
        <v>140</v>
      </c>
      <c r="F85" s="55">
        <v>0.4</v>
      </c>
      <c r="G85" s="55">
        <v>31.48</v>
      </c>
    </row>
    <row r="86" spans="2:7">
      <c r="B86" s="48" t="s">
        <v>56</v>
      </c>
      <c r="C86" s="46" t="s">
        <v>37</v>
      </c>
      <c r="D86" s="55">
        <v>69300</v>
      </c>
      <c r="E86" s="55">
        <v>170</v>
      </c>
      <c r="F86" s="55">
        <v>0.4</v>
      </c>
      <c r="G86" s="55">
        <v>31.48</v>
      </c>
    </row>
    <row r="87" spans="2:7">
      <c r="B87" s="48" t="s">
        <v>57</v>
      </c>
      <c r="C87" s="46" t="s">
        <v>37</v>
      </c>
      <c r="D87" s="55">
        <v>69300</v>
      </c>
      <c r="E87" s="55">
        <v>130</v>
      </c>
      <c r="F87" s="55">
        <v>0.4</v>
      </c>
      <c r="G87" s="55">
        <v>31.48</v>
      </c>
    </row>
    <row r="88" spans="2:7">
      <c r="B88" s="48" t="s">
        <v>58</v>
      </c>
      <c r="C88" s="46" t="s">
        <v>37</v>
      </c>
      <c r="D88" s="55">
        <v>69300</v>
      </c>
      <c r="E88" s="55">
        <v>180</v>
      </c>
      <c r="F88" s="55">
        <v>0.4</v>
      </c>
      <c r="G88" s="55">
        <v>31.48</v>
      </c>
    </row>
    <row r="89" spans="2:7">
      <c r="D89" s="51"/>
      <c r="E89" s="51"/>
      <c r="F89" s="51"/>
      <c r="G89" s="51"/>
    </row>
    <row r="90" spans="2:7">
      <c r="D90" s="51"/>
      <c r="E90" s="51"/>
      <c r="F90" s="51"/>
      <c r="G90" s="51"/>
    </row>
    <row r="91" spans="2:7">
      <c r="D91" s="51"/>
      <c r="E91" s="51"/>
      <c r="F91" s="51"/>
      <c r="G91" s="51"/>
    </row>
    <row r="92" spans="2:7">
      <c r="D92" s="51"/>
      <c r="E92" s="51"/>
      <c r="F92" s="51"/>
      <c r="G92" s="51"/>
    </row>
    <row r="93" spans="2:7">
      <c r="D93" s="51"/>
      <c r="E93" s="51"/>
      <c r="F93" s="51"/>
      <c r="G93" s="51"/>
    </row>
    <row r="94" spans="2:7">
      <c r="D94" s="51"/>
      <c r="E94" s="51"/>
      <c r="F94" s="51"/>
      <c r="G94" s="51"/>
    </row>
    <row r="95" spans="2:7">
      <c r="D95" s="51"/>
      <c r="E95" s="51"/>
      <c r="F95" s="51"/>
      <c r="G95" s="51"/>
    </row>
    <row r="96" spans="2:7">
      <c r="D96" s="51"/>
      <c r="E96" s="51"/>
      <c r="F96" s="51"/>
      <c r="G96" s="51"/>
    </row>
    <row r="97" spans="4:7">
      <c r="D97" s="51"/>
      <c r="E97" s="51"/>
      <c r="F97" s="51"/>
      <c r="G97" s="51"/>
    </row>
    <row r="98" spans="4:7">
      <c r="D98" s="51"/>
      <c r="E98" s="51"/>
      <c r="F98" s="51"/>
      <c r="G98" s="51"/>
    </row>
    <row r="99" spans="4:7">
      <c r="D99" s="51"/>
      <c r="E99" s="51"/>
      <c r="F99" s="51"/>
      <c r="G99" s="51"/>
    </row>
    <row r="100" spans="4:7">
      <c r="D100" s="51"/>
      <c r="E100" s="51"/>
      <c r="F100" s="51"/>
      <c r="G100" s="51"/>
    </row>
    <row r="101" spans="4:7">
      <c r="D101" s="51"/>
      <c r="E101" s="51"/>
      <c r="F101" s="51"/>
      <c r="G101" s="51"/>
    </row>
    <row r="102" spans="4:7">
      <c r="D102" s="51"/>
      <c r="E102" s="51"/>
      <c r="F102" s="51"/>
      <c r="G102" s="51"/>
    </row>
    <row r="103" spans="4:7">
      <c r="D103" s="51"/>
      <c r="E103" s="51"/>
      <c r="F103" s="51"/>
      <c r="G103" s="51"/>
    </row>
    <row r="104" spans="4:7">
      <c r="D104" s="51"/>
      <c r="E104" s="51"/>
      <c r="F104" s="51"/>
      <c r="G104" s="51"/>
    </row>
    <row r="105" spans="4:7">
      <c r="D105" s="51"/>
      <c r="E105" s="51"/>
      <c r="F105" s="51"/>
      <c r="G105" s="51"/>
    </row>
    <row r="106" spans="4:7">
      <c r="D106" s="51"/>
      <c r="E106" s="51"/>
      <c r="F106" s="51"/>
      <c r="G106" s="51"/>
    </row>
    <row r="107" spans="4:7">
      <c r="D107" s="51"/>
      <c r="E107" s="51"/>
      <c r="F107" s="51"/>
      <c r="G107" s="51"/>
    </row>
    <row r="108" spans="4:7">
      <c r="D108" s="51"/>
      <c r="E108" s="51"/>
      <c r="F108" s="51"/>
      <c r="G108" s="51"/>
    </row>
    <row r="109" spans="4:7">
      <c r="D109" s="51"/>
      <c r="E109" s="51"/>
      <c r="F109" s="51"/>
      <c r="G109" s="51"/>
    </row>
    <row r="110" spans="4:7">
      <c r="D110" s="51"/>
      <c r="E110" s="51"/>
      <c r="F110" s="51"/>
      <c r="G110" s="51"/>
    </row>
    <row r="111" spans="4:7">
      <c r="D111" s="51"/>
      <c r="E111" s="51"/>
      <c r="F111" s="51"/>
      <c r="G111" s="51"/>
    </row>
    <row r="112" spans="4:7">
      <c r="D112" s="51"/>
      <c r="E112" s="51"/>
      <c r="F112" s="51"/>
      <c r="G112" s="51"/>
    </row>
    <row r="113" spans="4:7">
      <c r="D113" s="51"/>
      <c r="E113" s="51"/>
      <c r="F113" s="51"/>
      <c r="G113" s="51"/>
    </row>
    <row r="114" spans="4:7">
      <c r="D114" s="51"/>
      <c r="E114" s="51"/>
      <c r="F114" s="51"/>
      <c r="G114" s="51"/>
    </row>
    <row r="115" spans="4:7">
      <c r="D115" s="51"/>
      <c r="E115" s="51"/>
      <c r="F115" s="51"/>
      <c r="G115" s="51"/>
    </row>
    <row r="116" spans="4:7">
      <c r="D116" s="51"/>
      <c r="E116" s="51"/>
      <c r="F116" s="51"/>
      <c r="G116" s="51"/>
    </row>
    <row r="117" spans="4:7">
      <c r="D117" s="51"/>
      <c r="E117" s="51"/>
      <c r="F117" s="51"/>
      <c r="G117" s="51"/>
    </row>
    <row r="118" spans="4:7">
      <c r="D118" s="51"/>
      <c r="E118" s="51"/>
      <c r="F118" s="51"/>
      <c r="G118" s="51"/>
    </row>
    <row r="119" spans="4:7">
      <c r="D119" s="51"/>
      <c r="E119" s="51"/>
      <c r="F119" s="51"/>
      <c r="G119" s="51"/>
    </row>
    <row r="120" spans="4:7">
      <c r="D120" s="51"/>
      <c r="E120" s="51"/>
      <c r="F120" s="51"/>
      <c r="G120" s="51"/>
    </row>
    <row r="121" spans="4:7">
      <c r="D121" s="51"/>
      <c r="E121" s="51"/>
      <c r="F121" s="51"/>
      <c r="G121" s="51"/>
    </row>
    <row r="122" spans="4:7">
      <c r="D122" s="51"/>
      <c r="E122" s="51"/>
      <c r="F122" s="51"/>
      <c r="G122" s="51"/>
    </row>
    <row r="123" spans="4:7">
      <c r="D123" s="51"/>
      <c r="E123" s="51"/>
      <c r="F123" s="51"/>
      <c r="G123" s="51"/>
    </row>
    <row r="124" spans="4:7">
      <c r="D124" s="51"/>
      <c r="E124" s="51"/>
      <c r="F124" s="51"/>
      <c r="G124" s="51"/>
    </row>
    <row r="125" spans="4:7">
      <c r="D125" s="51"/>
      <c r="E125" s="51"/>
      <c r="F125" s="51"/>
      <c r="G125" s="51"/>
    </row>
    <row r="126" spans="4:7">
      <c r="D126" s="51"/>
      <c r="E126" s="51"/>
      <c r="F126" s="51"/>
      <c r="G126" s="51"/>
    </row>
    <row r="127" spans="4:7">
      <c r="D127" s="51"/>
      <c r="E127" s="51"/>
      <c r="F127" s="51"/>
      <c r="G127" s="51"/>
    </row>
    <row r="128" spans="4:7">
      <c r="D128" s="51"/>
      <c r="E128" s="51"/>
      <c r="F128" s="51"/>
      <c r="G128" s="51"/>
    </row>
    <row r="129" spans="4:7">
      <c r="D129" s="51"/>
      <c r="E129" s="51"/>
      <c r="F129" s="51"/>
      <c r="G129" s="51"/>
    </row>
    <row r="130" spans="4:7">
      <c r="D130" s="51"/>
      <c r="E130" s="51"/>
      <c r="F130" s="51"/>
      <c r="G130" s="51"/>
    </row>
    <row r="131" spans="4:7">
      <c r="D131" s="51"/>
      <c r="E131" s="51"/>
      <c r="F131" s="51"/>
      <c r="G131" s="51"/>
    </row>
    <row r="132" spans="4:7">
      <c r="D132" s="51"/>
      <c r="E132" s="51"/>
      <c r="F132" s="51"/>
      <c r="G132" s="51"/>
    </row>
    <row r="133" spans="4:7">
      <c r="D133" s="51"/>
      <c r="E133" s="51"/>
      <c r="F133" s="51"/>
      <c r="G133" s="51"/>
    </row>
    <row r="134" spans="4:7">
      <c r="D134" s="51"/>
      <c r="E134" s="51"/>
      <c r="F134" s="51"/>
      <c r="G134" s="51"/>
    </row>
    <row r="135" spans="4:7">
      <c r="D135" s="51"/>
      <c r="E135" s="51"/>
      <c r="F135" s="51"/>
      <c r="G135" s="51"/>
    </row>
    <row r="136" spans="4:7">
      <c r="D136" s="51"/>
      <c r="E136" s="51"/>
      <c r="F136" s="51"/>
      <c r="G136" s="51"/>
    </row>
    <row r="137" spans="4:7">
      <c r="D137" s="51"/>
      <c r="E137" s="51"/>
      <c r="F137" s="51"/>
      <c r="G137" s="51"/>
    </row>
    <row r="138" spans="4:7">
      <c r="D138" s="51"/>
      <c r="E138" s="51"/>
      <c r="F138" s="51"/>
      <c r="G138" s="51"/>
    </row>
    <row r="139" spans="4:7">
      <c r="D139" s="51"/>
      <c r="E139" s="51"/>
      <c r="F139" s="51"/>
      <c r="G139" s="51"/>
    </row>
    <row r="140" spans="4:7">
      <c r="D140" s="51"/>
      <c r="E140" s="51"/>
      <c r="F140" s="51"/>
      <c r="G140" s="51"/>
    </row>
    <row r="141" spans="4:7">
      <c r="D141" s="51"/>
      <c r="E141" s="51"/>
      <c r="F141" s="51"/>
      <c r="G141" s="51"/>
    </row>
    <row r="142" spans="4:7">
      <c r="D142" s="51"/>
      <c r="E142" s="51"/>
      <c r="F142" s="51"/>
      <c r="G142" s="51"/>
    </row>
    <row r="143" spans="4:7">
      <c r="D143" s="51"/>
      <c r="E143" s="51"/>
      <c r="F143" s="51"/>
      <c r="G143" s="51"/>
    </row>
    <row r="144" spans="4:7">
      <c r="D144" s="51"/>
      <c r="E144" s="51"/>
      <c r="F144" s="51"/>
      <c r="G144" s="51"/>
    </row>
    <row r="145" spans="4:7">
      <c r="D145" s="51"/>
      <c r="E145" s="51"/>
      <c r="F145" s="51"/>
      <c r="G145" s="51"/>
    </row>
    <row r="146" spans="4:7">
      <c r="D146" s="51"/>
      <c r="E146" s="51"/>
      <c r="F146" s="51"/>
      <c r="G146" s="51"/>
    </row>
    <row r="147" spans="4:7">
      <c r="D147" s="51"/>
      <c r="E147" s="51"/>
      <c r="F147" s="51"/>
      <c r="G147" s="51"/>
    </row>
    <row r="148" spans="4:7">
      <c r="D148" s="51"/>
      <c r="E148" s="51"/>
      <c r="F148" s="51"/>
      <c r="G148" s="51"/>
    </row>
    <row r="149" spans="4:7">
      <c r="D149" s="51"/>
      <c r="E149" s="51"/>
      <c r="F149" s="51"/>
      <c r="G149" s="51"/>
    </row>
    <row r="150" spans="4:7">
      <c r="D150" s="51"/>
      <c r="E150" s="51"/>
      <c r="F150" s="51"/>
      <c r="G150" s="51"/>
    </row>
    <row r="151" spans="4:7">
      <c r="D151" s="51"/>
      <c r="E151" s="51"/>
      <c r="F151" s="51"/>
      <c r="G151" s="51"/>
    </row>
    <row r="152" spans="4:7">
      <c r="D152" s="51"/>
      <c r="E152" s="51"/>
      <c r="F152" s="51"/>
      <c r="G152" s="51"/>
    </row>
    <row r="153" spans="4:7">
      <c r="D153" s="51"/>
      <c r="E153" s="51"/>
      <c r="F153" s="51"/>
      <c r="G153" s="51"/>
    </row>
    <row r="154" spans="4:7">
      <c r="D154" s="51"/>
      <c r="E154" s="51"/>
      <c r="F154" s="51"/>
      <c r="G154" s="51"/>
    </row>
    <row r="155" spans="4:7">
      <c r="D155" s="51"/>
      <c r="E155" s="51"/>
      <c r="F155" s="51"/>
      <c r="G155" s="51"/>
    </row>
    <row r="156" spans="4:7">
      <c r="D156" s="51"/>
      <c r="E156" s="51"/>
      <c r="F156" s="51"/>
      <c r="G156" s="51"/>
    </row>
    <row r="157" spans="4:7">
      <c r="D157" s="51"/>
      <c r="E157" s="51"/>
      <c r="F157" s="51"/>
      <c r="G157" s="51"/>
    </row>
  </sheetData>
  <sheetProtection sheet="1" objects="1" scenarios="1"/>
  <mergeCells count="11">
    <mergeCell ref="J2:L2"/>
    <mergeCell ref="A2:A4"/>
    <mergeCell ref="B2:B4"/>
    <mergeCell ref="C2:C4"/>
    <mergeCell ref="H2:H4"/>
    <mergeCell ref="D2:G2"/>
    <mergeCell ref="D46:F46"/>
    <mergeCell ref="D60:F60"/>
    <mergeCell ref="D61:F61"/>
    <mergeCell ref="D71:F71"/>
    <mergeCell ref="D72:F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zoomScale="90" zoomScaleNormal="90" workbookViewId="0">
      <selection activeCell="B4" sqref="B4"/>
    </sheetView>
  </sheetViews>
  <sheetFormatPr defaultRowHeight="15"/>
  <cols>
    <col min="2" max="2" width="20.85546875" customWidth="1"/>
    <col min="17" max="17" width="17.28515625" customWidth="1"/>
    <col min="18" max="20" width="12.5703125" customWidth="1"/>
    <col min="21" max="21" width="2.5703125" customWidth="1"/>
    <col min="23" max="23" width="9.42578125" bestFit="1" customWidth="1"/>
  </cols>
  <sheetData>
    <row r="1" spans="1:35" ht="15" customHeight="1">
      <c r="A1" s="188"/>
      <c r="B1" s="177" t="s">
        <v>71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82"/>
      <c r="S1" s="183"/>
      <c r="T1" s="184"/>
      <c r="AG1" s="35"/>
      <c r="AH1" s="35"/>
      <c r="AI1" s="35"/>
    </row>
    <row r="2" spans="1:35" ht="15" customHeight="1">
      <c r="A2" s="189"/>
      <c r="B2" s="229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5"/>
      <c r="S2" s="186"/>
      <c r="T2" s="187"/>
      <c r="AG2" s="35"/>
      <c r="AH2" s="35"/>
      <c r="AI2" s="35"/>
    </row>
    <row r="3" spans="1:35" ht="17.25" customHeight="1">
      <c r="A3" s="189"/>
      <c r="B3" s="175" t="s">
        <v>168</v>
      </c>
      <c r="C3" s="176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  <c r="R3" s="212"/>
      <c r="S3" s="213"/>
      <c r="T3" s="214"/>
      <c r="AG3" s="35"/>
      <c r="AH3" s="35"/>
      <c r="AI3" s="35"/>
    </row>
    <row r="4" spans="1:35" ht="17.25" customHeight="1">
      <c r="A4" s="191"/>
      <c r="B4" s="256" t="s">
        <v>169</v>
      </c>
      <c r="C4" s="174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30"/>
      <c r="R4" s="212"/>
      <c r="S4" s="213"/>
      <c r="T4" s="214"/>
      <c r="AG4" s="35"/>
      <c r="AH4" s="35"/>
      <c r="AI4" s="35"/>
    </row>
    <row r="5" spans="1:35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</row>
    <row r="6" spans="1:35" ht="23.25" customHeight="1">
      <c r="A6" s="194" t="s">
        <v>0</v>
      </c>
      <c r="B6" s="196" t="s">
        <v>1</v>
      </c>
      <c r="C6" s="196" t="s">
        <v>7</v>
      </c>
      <c r="D6" s="205" t="s">
        <v>166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7"/>
      <c r="P6" s="203" t="s">
        <v>138</v>
      </c>
      <c r="Q6" s="199" t="s">
        <v>139</v>
      </c>
      <c r="R6" s="201" t="s">
        <v>2</v>
      </c>
      <c r="S6" s="210" t="s">
        <v>74</v>
      </c>
      <c r="T6" s="210" t="s">
        <v>75</v>
      </c>
    </row>
    <row r="7" spans="1:35" ht="15" customHeight="1">
      <c r="A7" s="195"/>
      <c r="B7" s="197"/>
      <c r="C7" s="196"/>
      <c r="D7" s="198" t="s">
        <v>126</v>
      </c>
      <c r="E7" s="198" t="s">
        <v>127</v>
      </c>
      <c r="F7" s="198" t="s">
        <v>128</v>
      </c>
      <c r="G7" s="198" t="s">
        <v>129</v>
      </c>
      <c r="H7" s="198" t="s">
        <v>130</v>
      </c>
      <c r="I7" s="198" t="s">
        <v>131</v>
      </c>
      <c r="J7" s="198" t="s">
        <v>132</v>
      </c>
      <c r="K7" s="198" t="s">
        <v>133</v>
      </c>
      <c r="L7" s="198" t="s">
        <v>134</v>
      </c>
      <c r="M7" s="198" t="s">
        <v>135</v>
      </c>
      <c r="N7" s="198" t="s">
        <v>136</v>
      </c>
      <c r="O7" s="198" t="s">
        <v>137</v>
      </c>
      <c r="P7" s="204"/>
      <c r="Q7" s="200"/>
      <c r="R7" s="202"/>
      <c r="S7" s="211"/>
      <c r="T7" s="211"/>
      <c r="U7" s="1"/>
    </row>
    <row r="8" spans="1:35" ht="11.25" customHeight="1">
      <c r="A8" s="195"/>
      <c r="B8" s="197"/>
      <c r="C8" s="196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204"/>
      <c r="Q8" s="200"/>
      <c r="R8" s="135" t="s">
        <v>120</v>
      </c>
      <c r="S8" s="211"/>
      <c r="T8" s="211"/>
      <c r="U8" s="1"/>
    </row>
    <row r="9" spans="1:35">
      <c r="A9" s="216" t="s">
        <v>12</v>
      </c>
      <c r="B9" s="6" t="s">
        <v>145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7"/>
      <c r="Q9" s="136"/>
      <c r="R9" s="137"/>
      <c r="S9" s="138"/>
      <c r="T9" s="138"/>
    </row>
    <row r="10" spans="1:35">
      <c r="A10" s="217"/>
      <c r="B10" s="6" t="s">
        <v>142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68"/>
      <c r="Q10" s="136"/>
      <c r="R10" s="137"/>
      <c r="S10" s="138"/>
      <c r="T10" s="138"/>
      <c r="U10" s="7"/>
    </row>
    <row r="11" spans="1:35">
      <c r="A11" s="217"/>
      <c r="B11" s="6" t="s">
        <v>143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68"/>
      <c r="Q11" s="136"/>
      <c r="R11" s="137"/>
      <c r="S11" s="138"/>
      <c r="T11" s="138"/>
      <c r="U11" s="7"/>
    </row>
    <row r="12" spans="1:35">
      <c r="A12" s="217"/>
      <c r="B12" s="6" t="s">
        <v>144</v>
      </c>
      <c r="C12" s="4" t="s">
        <v>37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68"/>
      <c r="Q12" s="136"/>
      <c r="R12" s="137"/>
      <c r="S12" s="138"/>
      <c r="T12" s="138"/>
      <c r="U12" s="7"/>
    </row>
    <row r="13" spans="1:35">
      <c r="A13" s="217"/>
      <c r="B13" s="6" t="s">
        <v>42</v>
      </c>
      <c r="C13" s="4" t="s">
        <v>37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68"/>
      <c r="Q13" s="136"/>
      <c r="R13" s="137"/>
      <c r="S13" s="138"/>
      <c r="T13" s="138"/>
      <c r="U13" s="7"/>
    </row>
    <row r="14" spans="1:35">
      <c r="A14" s="217"/>
      <c r="B14" s="6" t="s">
        <v>42</v>
      </c>
      <c r="C14" s="4" t="s">
        <v>36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68"/>
      <c r="Q14" s="136"/>
      <c r="R14" s="137"/>
      <c r="S14" s="138"/>
      <c r="T14" s="138"/>
      <c r="U14" s="7"/>
    </row>
    <row r="15" spans="1:35">
      <c r="A15" s="217"/>
      <c r="B15" s="6" t="s">
        <v>146</v>
      </c>
      <c r="C15" s="4" t="s">
        <v>37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68"/>
      <c r="Q15" s="136"/>
      <c r="R15" s="137"/>
      <c r="S15" s="138"/>
      <c r="T15" s="138"/>
      <c r="U15" s="7"/>
    </row>
    <row r="16" spans="1:35">
      <c r="A16" s="217"/>
      <c r="B16" s="6" t="s">
        <v>147</v>
      </c>
      <c r="C16" s="4" t="s">
        <v>37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68"/>
      <c r="Q16" s="136"/>
      <c r="R16" s="137"/>
      <c r="S16" s="138"/>
      <c r="T16" s="138"/>
      <c r="U16" s="7"/>
    </row>
    <row r="17" spans="1:22">
      <c r="A17" s="217"/>
      <c r="B17" s="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36"/>
      <c r="R17" s="137"/>
      <c r="S17" s="138"/>
      <c r="T17" s="138"/>
      <c r="U17" s="7"/>
    </row>
    <row r="18" spans="1:22">
      <c r="A18" s="217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36"/>
      <c r="R18" s="137"/>
      <c r="S18" s="138"/>
      <c r="T18" s="138"/>
      <c r="U18" s="7"/>
    </row>
    <row r="19" spans="1:22">
      <c r="A19" s="217"/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36"/>
      <c r="R19" s="137"/>
      <c r="S19" s="138"/>
      <c r="T19" s="138"/>
      <c r="U19" s="7"/>
    </row>
    <row r="20" spans="1:22">
      <c r="A20" s="217"/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36"/>
      <c r="R20" s="137"/>
      <c r="S20" s="138"/>
      <c r="T20" s="138"/>
      <c r="U20" s="7"/>
    </row>
    <row r="21" spans="1:22">
      <c r="A21" s="217"/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36"/>
      <c r="R21" s="137"/>
      <c r="S21" s="138"/>
      <c r="T21" s="138"/>
      <c r="U21" s="7"/>
    </row>
    <row r="22" spans="1:22">
      <c r="A22" s="217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36"/>
      <c r="R22" s="137"/>
      <c r="S22" s="138"/>
      <c r="T22" s="138"/>
      <c r="U22" s="7"/>
    </row>
    <row r="23" spans="1:22">
      <c r="A23" s="218"/>
      <c r="B23" s="131"/>
      <c r="C23" s="140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2"/>
      <c r="R23" s="8"/>
      <c r="S23" s="59"/>
      <c r="T23" s="59"/>
    </row>
    <row r="24" spans="1:22">
      <c r="A24" s="216" t="s">
        <v>13</v>
      </c>
      <c r="B24" s="6" t="s">
        <v>141</v>
      </c>
      <c r="C24" s="9" t="s">
        <v>91</v>
      </c>
      <c r="D24" s="13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4"/>
      <c r="R24" s="5"/>
      <c r="S24" s="58"/>
      <c r="T24" s="58"/>
      <c r="V24" s="15"/>
    </row>
    <row r="25" spans="1:22" ht="20.25">
      <c r="A25" s="217"/>
      <c r="B25" s="141"/>
      <c r="C25" s="142"/>
      <c r="D25" s="13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6"/>
      <c r="R25" s="5"/>
      <c r="S25" s="58"/>
      <c r="T25" s="58"/>
      <c r="U25" s="7"/>
      <c r="V25" s="17"/>
    </row>
    <row r="26" spans="1:22">
      <c r="A26" s="217"/>
      <c r="B26" s="13"/>
      <c r="C26" s="21"/>
      <c r="D26" s="139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6"/>
      <c r="R26" s="5"/>
      <c r="S26" s="58"/>
      <c r="T26" s="58"/>
    </row>
    <row r="27" spans="1:22">
      <c r="A27" s="217"/>
      <c r="B27" s="13"/>
      <c r="C27" s="143"/>
      <c r="D27" s="13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8"/>
      <c r="R27" s="5"/>
      <c r="S27" s="58"/>
      <c r="T27" s="58"/>
      <c r="V27" s="19"/>
    </row>
    <row r="28" spans="1:22">
      <c r="A28" s="218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7"/>
      <c r="R28" s="12"/>
      <c r="S28" s="60"/>
      <c r="T28" s="60"/>
    </row>
    <row r="29" spans="1:22">
      <c r="B29" s="127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13"/>
      <c r="R29" s="173"/>
      <c r="S29" s="158"/>
      <c r="T29" s="158"/>
      <c r="U29" s="11"/>
    </row>
    <row r="30" spans="1:22" ht="20.25" customHeight="1">
      <c r="A30" s="215" t="s">
        <v>148</v>
      </c>
      <c r="B30" s="169" t="s">
        <v>149</v>
      </c>
      <c r="C30" s="9" t="s">
        <v>155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63"/>
      <c r="R30" s="137"/>
      <c r="S30" s="164"/>
      <c r="T30" s="164"/>
      <c r="U30" s="11"/>
    </row>
    <row r="31" spans="1:22">
      <c r="A31" s="215"/>
      <c r="B31" s="6" t="s">
        <v>150</v>
      </c>
      <c r="C31" s="10" t="s">
        <v>155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160"/>
      <c r="R31" s="137"/>
      <c r="S31" s="162"/>
      <c r="T31" s="162"/>
      <c r="U31" s="11"/>
    </row>
    <row r="32" spans="1:22">
      <c r="A32" s="215"/>
      <c r="B32" s="6" t="s">
        <v>151</v>
      </c>
      <c r="C32" s="10" t="s">
        <v>155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160"/>
      <c r="R32" s="137"/>
      <c r="S32" s="162"/>
      <c r="T32" s="162"/>
      <c r="U32" s="11"/>
    </row>
    <row r="33" spans="1:21">
      <c r="A33" s="215"/>
      <c r="B33" s="6" t="s">
        <v>152</v>
      </c>
      <c r="C33" s="10" t="s">
        <v>155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160"/>
      <c r="R33" s="137"/>
      <c r="S33" s="162"/>
      <c r="T33" s="162"/>
      <c r="U33" s="11"/>
    </row>
    <row r="34" spans="1:21">
      <c r="A34" s="215"/>
      <c r="B34" s="6" t="s">
        <v>153</v>
      </c>
      <c r="C34" s="10" t="s">
        <v>155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60"/>
      <c r="R34" s="137"/>
      <c r="S34" s="162"/>
      <c r="T34" s="162"/>
      <c r="U34" s="11"/>
    </row>
    <row r="35" spans="1:21">
      <c r="A35" s="215"/>
      <c r="B35" s="170" t="s">
        <v>154</v>
      </c>
      <c r="C35" s="23" t="s">
        <v>155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65"/>
      <c r="R35" s="137"/>
      <c r="S35" s="166"/>
      <c r="T35" s="166"/>
      <c r="U35" s="11"/>
    </row>
    <row r="36" spans="1:21">
      <c r="A36" s="215"/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2"/>
      <c r="R36" s="153">
        <f ca="1">SUM(R30:R36)</f>
        <v>0</v>
      </c>
      <c r="S36" s="154"/>
      <c r="T36" s="154"/>
      <c r="U36" s="11"/>
    </row>
    <row r="37" spans="1:21">
      <c r="A37" s="216" t="s">
        <v>156</v>
      </c>
      <c r="B37" s="159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10"/>
      <c r="R37" s="161"/>
      <c r="S37" s="162"/>
      <c r="T37" s="162"/>
      <c r="U37" s="11"/>
    </row>
    <row r="38" spans="1:21">
      <c r="A38" s="217"/>
      <c r="B38" s="15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0"/>
      <c r="R38" s="161"/>
      <c r="S38" s="162"/>
      <c r="T38" s="162"/>
      <c r="U38" s="11"/>
    </row>
    <row r="39" spans="1:21">
      <c r="A39" s="217"/>
      <c r="B39" s="15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10"/>
      <c r="R39" s="161"/>
      <c r="S39" s="162"/>
      <c r="T39" s="162"/>
      <c r="U39" s="11"/>
    </row>
    <row r="40" spans="1:21">
      <c r="A40" s="217"/>
      <c r="B40" s="159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10"/>
      <c r="R40" s="161"/>
      <c r="S40" s="162"/>
      <c r="T40" s="162"/>
      <c r="U40" s="11"/>
    </row>
    <row r="41" spans="1:21">
      <c r="A41" s="217"/>
      <c r="B41" s="15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10"/>
      <c r="R41" s="161"/>
      <c r="S41" s="162"/>
      <c r="T41" s="162"/>
      <c r="U41" s="11"/>
    </row>
    <row r="42" spans="1:21">
      <c r="A42" s="218"/>
      <c r="B42" s="155"/>
      <c r="C42" s="15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2"/>
      <c r="S42" s="154"/>
      <c r="T42" s="154"/>
      <c r="U42" s="11"/>
    </row>
    <row r="43" spans="1:21">
      <c r="A43" s="24"/>
      <c r="C43" s="12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13"/>
      <c r="S43" s="147"/>
      <c r="T43" s="147"/>
      <c r="U43" s="11"/>
    </row>
    <row r="44" spans="1:21" ht="21">
      <c r="A44" s="208" t="s">
        <v>3</v>
      </c>
      <c r="B44" s="209"/>
      <c r="C44" s="26"/>
      <c r="D44" s="171" t="s">
        <v>157</v>
      </c>
      <c r="E44" s="172"/>
      <c r="F44" s="172"/>
      <c r="G44" s="172"/>
      <c r="H44" s="172"/>
      <c r="I44" s="172"/>
      <c r="J44" s="26"/>
      <c r="K44" s="26"/>
      <c r="L44" s="26"/>
      <c r="M44" s="26"/>
      <c r="N44" s="26"/>
      <c r="O44" s="26"/>
      <c r="P44" s="26"/>
      <c r="Q44" s="127"/>
      <c r="R44" s="148"/>
      <c r="S44" s="148"/>
      <c r="T44" s="148"/>
      <c r="U44" s="27"/>
    </row>
    <row r="45" spans="1:21" ht="20.25">
      <c r="A45" s="2" t="s">
        <v>4</v>
      </c>
      <c r="B45" s="40" t="s">
        <v>80</v>
      </c>
      <c r="D45" s="172"/>
      <c r="E45" s="172" t="s">
        <v>158</v>
      </c>
      <c r="G45" s="172"/>
      <c r="H45" s="172" t="s">
        <v>159</v>
      </c>
      <c r="I45" s="172"/>
      <c r="R45" s="149"/>
      <c r="S45" s="149"/>
      <c r="T45" s="149"/>
    </row>
    <row r="46" spans="1:21" ht="20.25">
      <c r="A46" s="2" t="s">
        <v>6</v>
      </c>
      <c r="B46" s="2">
        <v>1</v>
      </c>
      <c r="D46" s="172"/>
      <c r="E46" s="172" t="s">
        <v>160</v>
      </c>
      <c r="G46" s="172"/>
      <c r="H46" s="172" t="s">
        <v>161</v>
      </c>
      <c r="I46" s="172"/>
      <c r="R46" s="149"/>
      <c r="S46" s="149"/>
      <c r="T46" s="149"/>
    </row>
    <row r="47" spans="1:21" ht="20.25">
      <c r="A47" s="2" t="s">
        <v>8</v>
      </c>
      <c r="B47" s="2">
        <v>28</v>
      </c>
      <c r="D47" s="172"/>
      <c r="E47" s="172" t="s">
        <v>162</v>
      </c>
      <c r="G47" s="172"/>
      <c r="H47" s="172" t="s">
        <v>163</v>
      </c>
      <c r="I47" s="172"/>
      <c r="R47" s="149"/>
      <c r="S47" s="149"/>
      <c r="T47" s="149"/>
    </row>
    <row r="48" spans="1:21" ht="20.25">
      <c r="A48" s="2" t="s">
        <v>9</v>
      </c>
      <c r="B48" s="2">
        <v>265</v>
      </c>
      <c r="D48" s="172"/>
      <c r="E48" s="172" t="s">
        <v>164</v>
      </c>
      <c r="G48" s="172"/>
      <c r="H48" s="172" t="s">
        <v>165</v>
      </c>
      <c r="I48" s="172"/>
      <c r="R48" s="149"/>
      <c r="S48" s="149"/>
      <c r="T48" s="149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A9:A23"/>
    <mergeCell ref="A24:A28"/>
    <mergeCell ref="A30:A36"/>
    <mergeCell ref="A37:A42"/>
    <mergeCell ref="A44:B44"/>
    <mergeCell ref="R6:R7"/>
    <mergeCell ref="S6:S8"/>
    <mergeCell ref="T6:T8"/>
    <mergeCell ref="D7:D8"/>
    <mergeCell ref="E7:E8"/>
    <mergeCell ref="F7:F8"/>
    <mergeCell ref="G7:G8"/>
    <mergeCell ref="H7:H8"/>
    <mergeCell ref="I7:I8"/>
    <mergeCell ref="J7:J8"/>
    <mergeCell ref="Q6:Q8"/>
    <mergeCell ref="A6:A8"/>
    <mergeCell ref="B6:B8"/>
    <mergeCell ref="C6:C8"/>
    <mergeCell ref="D6:O6"/>
    <mergeCell ref="P6:P8"/>
    <mergeCell ref="K7:K8"/>
    <mergeCell ref="L7:L8"/>
    <mergeCell ref="M7:M8"/>
    <mergeCell ref="N7:N8"/>
    <mergeCell ref="O7:O8"/>
    <mergeCell ref="A5:T5"/>
    <mergeCell ref="A1:A4"/>
    <mergeCell ref="B1:Q2"/>
    <mergeCell ref="R1:T2"/>
    <mergeCell ref="R3:T3"/>
    <mergeCell ref="R4:T4"/>
  </mergeCells>
  <pageMargins left="0.4" right="0.34" top="0.49" bottom="0.4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tabSelected="1" zoomScale="90" zoomScaleNormal="90" workbookViewId="0">
      <selection activeCell="B4" sqref="B4"/>
    </sheetView>
  </sheetViews>
  <sheetFormatPr defaultRowHeight="15"/>
  <cols>
    <col min="2" max="2" width="20.85546875" customWidth="1"/>
    <col min="17" max="17" width="17.28515625" customWidth="1"/>
    <col min="18" max="20" width="12.5703125" customWidth="1"/>
    <col min="21" max="21" width="2.5703125" customWidth="1"/>
    <col min="23" max="23" width="9.42578125" bestFit="1" customWidth="1"/>
  </cols>
  <sheetData>
    <row r="1" spans="1:35" ht="15" customHeight="1">
      <c r="A1" s="188"/>
      <c r="B1" s="177" t="s">
        <v>71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82"/>
      <c r="S1" s="183"/>
      <c r="T1" s="184"/>
      <c r="AG1" s="35"/>
      <c r="AH1" s="35"/>
      <c r="AI1" s="35"/>
    </row>
    <row r="2" spans="1:35" ht="15" customHeight="1">
      <c r="A2" s="189"/>
      <c r="B2" s="229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5"/>
      <c r="S2" s="186"/>
      <c r="T2" s="187"/>
      <c r="AG2" s="35"/>
      <c r="AH2" s="35"/>
      <c r="AI2" s="35"/>
    </row>
    <row r="3" spans="1:35" ht="17.25" customHeight="1">
      <c r="A3" s="189"/>
      <c r="B3" s="175" t="s">
        <v>168</v>
      </c>
      <c r="C3" s="176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  <c r="R3" s="212"/>
      <c r="S3" s="213"/>
      <c r="T3" s="214"/>
      <c r="AG3" s="35"/>
      <c r="AH3" s="35"/>
      <c r="AI3" s="35"/>
    </row>
    <row r="4" spans="1:35" ht="17.25" customHeight="1">
      <c r="A4" s="191"/>
      <c r="B4" s="256" t="s">
        <v>169</v>
      </c>
      <c r="C4" s="174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30"/>
      <c r="R4" s="212"/>
      <c r="S4" s="213"/>
      <c r="T4" s="214"/>
      <c r="AG4" s="35"/>
      <c r="AH4" s="35"/>
      <c r="AI4" s="35"/>
    </row>
    <row r="5" spans="1:35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</row>
    <row r="6" spans="1:35" ht="23.25" customHeight="1">
      <c r="A6" s="194" t="s">
        <v>0</v>
      </c>
      <c r="B6" s="196" t="s">
        <v>1</v>
      </c>
      <c r="C6" s="196" t="s">
        <v>7</v>
      </c>
      <c r="D6" s="205" t="s">
        <v>167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7"/>
      <c r="P6" s="203" t="s">
        <v>138</v>
      </c>
      <c r="Q6" s="199" t="s">
        <v>139</v>
      </c>
      <c r="R6" s="201" t="s">
        <v>2</v>
      </c>
      <c r="S6" s="210" t="s">
        <v>74</v>
      </c>
      <c r="T6" s="210" t="s">
        <v>75</v>
      </c>
    </row>
    <row r="7" spans="1:35" ht="15" customHeight="1">
      <c r="A7" s="195"/>
      <c r="B7" s="197"/>
      <c r="C7" s="196"/>
      <c r="D7" s="198" t="s">
        <v>126</v>
      </c>
      <c r="E7" s="198" t="s">
        <v>127</v>
      </c>
      <c r="F7" s="198" t="s">
        <v>128</v>
      </c>
      <c r="G7" s="198" t="s">
        <v>129</v>
      </c>
      <c r="H7" s="198" t="s">
        <v>130</v>
      </c>
      <c r="I7" s="198" t="s">
        <v>131</v>
      </c>
      <c r="J7" s="198" t="s">
        <v>132</v>
      </c>
      <c r="K7" s="198" t="s">
        <v>133</v>
      </c>
      <c r="L7" s="198" t="s">
        <v>134</v>
      </c>
      <c r="M7" s="198" t="s">
        <v>135</v>
      </c>
      <c r="N7" s="198" t="s">
        <v>136</v>
      </c>
      <c r="O7" s="198" t="s">
        <v>137</v>
      </c>
      <c r="P7" s="204"/>
      <c r="Q7" s="200"/>
      <c r="R7" s="202"/>
      <c r="S7" s="211"/>
      <c r="T7" s="211"/>
      <c r="U7" s="1"/>
    </row>
    <row r="8" spans="1:35" ht="11.25" customHeight="1">
      <c r="A8" s="195"/>
      <c r="B8" s="197"/>
      <c r="C8" s="196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204"/>
      <c r="Q8" s="200"/>
      <c r="R8" s="135" t="s">
        <v>120</v>
      </c>
      <c r="S8" s="211"/>
      <c r="T8" s="211"/>
      <c r="U8" s="1"/>
    </row>
    <row r="9" spans="1:35">
      <c r="A9" s="216" t="s">
        <v>12</v>
      </c>
      <c r="B9" s="6" t="s">
        <v>145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7"/>
      <c r="Q9" s="136"/>
      <c r="R9" s="137"/>
      <c r="S9" s="138"/>
      <c r="T9" s="138"/>
    </row>
    <row r="10" spans="1:35">
      <c r="A10" s="217"/>
      <c r="B10" s="6" t="s">
        <v>142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68"/>
      <c r="Q10" s="136"/>
      <c r="R10" s="137"/>
      <c r="S10" s="138"/>
      <c r="T10" s="138"/>
      <c r="U10" s="7"/>
    </row>
    <row r="11" spans="1:35">
      <c r="A11" s="217"/>
      <c r="B11" s="6" t="s">
        <v>143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68"/>
      <c r="Q11" s="136"/>
      <c r="R11" s="137"/>
      <c r="S11" s="138"/>
      <c r="T11" s="138"/>
      <c r="U11" s="7"/>
    </row>
    <row r="12" spans="1:35">
      <c r="A12" s="217"/>
      <c r="B12" s="6" t="s">
        <v>144</v>
      </c>
      <c r="C12" s="4" t="s">
        <v>37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68"/>
      <c r="Q12" s="136"/>
      <c r="R12" s="137"/>
      <c r="S12" s="138"/>
      <c r="T12" s="138"/>
      <c r="U12" s="7"/>
    </row>
    <row r="13" spans="1:35">
      <c r="A13" s="217"/>
      <c r="B13" s="6" t="s">
        <v>42</v>
      </c>
      <c r="C13" s="4" t="s">
        <v>37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68"/>
      <c r="Q13" s="136"/>
      <c r="R13" s="137"/>
      <c r="S13" s="138"/>
      <c r="T13" s="138"/>
      <c r="U13" s="7"/>
    </row>
    <row r="14" spans="1:35">
      <c r="A14" s="217"/>
      <c r="B14" s="6" t="s">
        <v>42</v>
      </c>
      <c r="C14" s="4" t="s">
        <v>36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68"/>
      <c r="Q14" s="136"/>
      <c r="R14" s="137"/>
      <c r="S14" s="138"/>
      <c r="T14" s="138"/>
      <c r="U14" s="7"/>
    </row>
    <row r="15" spans="1:35">
      <c r="A15" s="217"/>
      <c r="B15" s="6" t="s">
        <v>146</v>
      </c>
      <c r="C15" s="4" t="s">
        <v>37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68"/>
      <c r="Q15" s="136"/>
      <c r="R15" s="137"/>
      <c r="S15" s="138"/>
      <c r="T15" s="138"/>
      <c r="U15" s="7"/>
    </row>
    <row r="16" spans="1:35">
      <c r="A16" s="217"/>
      <c r="B16" s="6" t="s">
        <v>147</v>
      </c>
      <c r="C16" s="4" t="s">
        <v>37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68"/>
      <c r="Q16" s="136"/>
      <c r="R16" s="137"/>
      <c r="S16" s="138"/>
      <c r="T16" s="138"/>
      <c r="U16" s="7"/>
    </row>
    <row r="17" spans="1:22">
      <c r="A17" s="217"/>
      <c r="B17" s="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36"/>
      <c r="R17" s="137"/>
      <c r="S17" s="138"/>
      <c r="T17" s="138"/>
      <c r="U17" s="7"/>
    </row>
    <row r="18" spans="1:22">
      <c r="A18" s="217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36"/>
      <c r="R18" s="137"/>
      <c r="S18" s="138"/>
      <c r="T18" s="138"/>
      <c r="U18" s="7"/>
    </row>
    <row r="19" spans="1:22">
      <c r="A19" s="217"/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36"/>
      <c r="R19" s="137"/>
      <c r="S19" s="138"/>
      <c r="T19" s="138"/>
      <c r="U19" s="7"/>
    </row>
    <row r="20" spans="1:22">
      <c r="A20" s="217"/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36"/>
      <c r="R20" s="137"/>
      <c r="S20" s="138"/>
      <c r="T20" s="138"/>
      <c r="U20" s="7"/>
    </row>
    <row r="21" spans="1:22">
      <c r="A21" s="217"/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36"/>
      <c r="R21" s="137"/>
      <c r="S21" s="138"/>
      <c r="T21" s="138"/>
      <c r="U21" s="7"/>
    </row>
    <row r="22" spans="1:22">
      <c r="A22" s="217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36"/>
      <c r="R22" s="137"/>
      <c r="S22" s="138"/>
      <c r="T22" s="138"/>
      <c r="U22" s="7"/>
    </row>
    <row r="23" spans="1:22">
      <c r="A23" s="218"/>
      <c r="B23" s="131"/>
      <c r="C23" s="140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2"/>
      <c r="R23" s="8"/>
      <c r="S23" s="59"/>
      <c r="T23" s="59"/>
    </row>
    <row r="24" spans="1:22">
      <c r="A24" s="216" t="s">
        <v>13</v>
      </c>
      <c r="B24" s="6" t="s">
        <v>141</v>
      </c>
      <c r="C24" s="9" t="s">
        <v>91</v>
      </c>
      <c r="D24" s="13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4"/>
      <c r="R24" s="5"/>
      <c r="S24" s="58"/>
      <c r="T24" s="58"/>
      <c r="V24" s="15"/>
    </row>
    <row r="25" spans="1:22" ht="20.25">
      <c r="A25" s="217"/>
      <c r="B25" s="141"/>
      <c r="C25" s="142"/>
      <c r="D25" s="13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6"/>
      <c r="R25" s="5"/>
      <c r="S25" s="58"/>
      <c r="T25" s="58"/>
      <c r="U25" s="7"/>
      <c r="V25" s="17"/>
    </row>
    <row r="26" spans="1:22">
      <c r="A26" s="217"/>
      <c r="B26" s="13"/>
      <c r="C26" s="21"/>
      <c r="D26" s="139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6"/>
      <c r="R26" s="5"/>
      <c r="S26" s="58"/>
      <c r="T26" s="58"/>
    </row>
    <row r="27" spans="1:22">
      <c r="A27" s="217"/>
      <c r="B27" s="13"/>
      <c r="C27" s="143"/>
      <c r="D27" s="13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8"/>
      <c r="R27" s="5"/>
      <c r="S27" s="58"/>
      <c r="T27" s="58"/>
      <c r="V27" s="19"/>
    </row>
    <row r="28" spans="1:22">
      <c r="A28" s="218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7"/>
      <c r="R28" s="12"/>
      <c r="S28" s="60"/>
      <c r="T28" s="60"/>
    </row>
    <row r="29" spans="1:22">
      <c r="B29" s="127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13"/>
      <c r="R29" s="173"/>
      <c r="S29" s="158"/>
      <c r="T29" s="158"/>
      <c r="U29" s="11"/>
    </row>
    <row r="30" spans="1:22" ht="20.25" customHeight="1">
      <c r="A30" s="215" t="s">
        <v>148</v>
      </c>
      <c r="B30" s="169" t="s">
        <v>149</v>
      </c>
      <c r="C30" s="9" t="s">
        <v>155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63"/>
      <c r="R30" s="137"/>
      <c r="S30" s="164"/>
      <c r="T30" s="164"/>
      <c r="U30" s="11"/>
    </row>
    <row r="31" spans="1:22">
      <c r="A31" s="215"/>
      <c r="B31" s="6" t="s">
        <v>150</v>
      </c>
      <c r="C31" s="10" t="s">
        <v>155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160"/>
      <c r="R31" s="137"/>
      <c r="S31" s="162"/>
      <c r="T31" s="162"/>
      <c r="U31" s="11"/>
    </row>
    <row r="32" spans="1:22">
      <c r="A32" s="215"/>
      <c r="B32" s="6" t="s">
        <v>151</v>
      </c>
      <c r="C32" s="10" t="s">
        <v>155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160"/>
      <c r="R32" s="137"/>
      <c r="S32" s="162"/>
      <c r="T32" s="162"/>
      <c r="U32" s="11"/>
    </row>
    <row r="33" spans="1:21">
      <c r="A33" s="215"/>
      <c r="B33" s="6" t="s">
        <v>152</v>
      </c>
      <c r="C33" s="10" t="s">
        <v>155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160"/>
      <c r="R33" s="137"/>
      <c r="S33" s="162"/>
      <c r="T33" s="162"/>
      <c r="U33" s="11"/>
    </row>
    <row r="34" spans="1:21">
      <c r="A34" s="215"/>
      <c r="B34" s="6" t="s">
        <v>153</v>
      </c>
      <c r="C34" s="10" t="s">
        <v>155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60"/>
      <c r="R34" s="137"/>
      <c r="S34" s="162"/>
      <c r="T34" s="162"/>
      <c r="U34" s="11"/>
    </row>
    <row r="35" spans="1:21">
      <c r="A35" s="215"/>
      <c r="B35" s="170" t="s">
        <v>154</v>
      </c>
      <c r="C35" s="23" t="s">
        <v>155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65"/>
      <c r="R35" s="137"/>
      <c r="S35" s="166"/>
      <c r="T35" s="166"/>
      <c r="U35" s="11"/>
    </row>
    <row r="36" spans="1:21">
      <c r="A36" s="215"/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2"/>
      <c r="R36" s="153">
        <f ca="1">SUM(R30:R36)</f>
        <v>0</v>
      </c>
      <c r="S36" s="154"/>
      <c r="T36" s="154"/>
      <c r="U36" s="11"/>
    </row>
    <row r="37" spans="1:21">
      <c r="A37" s="216" t="s">
        <v>156</v>
      </c>
      <c r="B37" s="159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10"/>
      <c r="R37" s="161"/>
      <c r="S37" s="162"/>
      <c r="T37" s="162"/>
      <c r="U37" s="11"/>
    </row>
    <row r="38" spans="1:21">
      <c r="A38" s="217"/>
      <c r="B38" s="15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0"/>
      <c r="R38" s="161"/>
      <c r="S38" s="162"/>
      <c r="T38" s="162"/>
      <c r="U38" s="11"/>
    </row>
    <row r="39" spans="1:21">
      <c r="A39" s="217"/>
      <c r="B39" s="15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10"/>
      <c r="R39" s="161"/>
      <c r="S39" s="162"/>
      <c r="T39" s="162"/>
      <c r="U39" s="11"/>
    </row>
    <row r="40" spans="1:21">
      <c r="A40" s="217"/>
      <c r="B40" s="159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10"/>
      <c r="R40" s="161"/>
      <c r="S40" s="162"/>
      <c r="T40" s="162"/>
      <c r="U40" s="11"/>
    </row>
    <row r="41" spans="1:21">
      <c r="A41" s="217"/>
      <c r="B41" s="15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10"/>
      <c r="R41" s="161"/>
      <c r="S41" s="162"/>
      <c r="T41" s="162"/>
      <c r="U41" s="11"/>
    </row>
    <row r="42" spans="1:21">
      <c r="A42" s="218"/>
      <c r="B42" s="155"/>
      <c r="C42" s="15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2"/>
      <c r="S42" s="154"/>
      <c r="T42" s="154"/>
      <c r="U42" s="11"/>
    </row>
    <row r="43" spans="1:21">
      <c r="A43" s="24"/>
      <c r="C43" s="12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13"/>
      <c r="S43" s="147"/>
      <c r="T43" s="147"/>
      <c r="U43" s="11"/>
    </row>
    <row r="44" spans="1:21" ht="21">
      <c r="A44" s="208" t="s">
        <v>3</v>
      </c>
      <c r="B44" s="209"/>
      <c r="C44" s="26"/>
      <c r="D44" s="171" t="s">
        <v>157</v>
      </c>
      <c r="E44" s="172"/>
      <c r="F44" s="172"/>
      <c r="G44" s="172"/>
      <c r="H44" s="172"/>
      <c r="I44" s="172"/>
      <c r="J44" s="26"/>
      <c r="K44" s="26"/>
      <c r="L44" s="26"/>
      <c r="M44" s="26"/>
      <c r="N44" s="26"/>
      <c r="O44" s="26"/>
      <c r="P44" s="26"/>
      <c r="Q44" s="127"/>
      <c r="R44" s="148"/>
      <c r="S44" s="148"/>
      <c r="T44" s="148"/>
      <c r="U44" s="27"/>
    </row>
    <row r="45" spans="1:21" ht="20.25">
      <c r="A45" s="2" t="s">
        <v>4</v>
      </c>
      <c r="B45" s="40" t="s">
        <v>80</v>
      </c>
      <c r="D45" s="172"/>
      <c r="E45" s="172" t="s">
        <v>158</v>
      </c>
      <c r="G45" s="172"/>
      <c r="H45" s="172" t="s">
        <v>159</v>
      </c>
      <c r="I45" s="172"/>
      <c r="R45" s="149"/>
      <c r="S45" s="149"/>
      <c r="T45" s="149"/>
    </row>
    <row r="46" spans="1:21" ht="20.25">
      <c r="A46" s="2" t="s">
        <v>6</v>
      </c>
      <c r="B46" s="2">
        <v>1</v>
      </c>
      <c r="D46" s="172"/>
      <c r="E46" s="172" t="s">
        <v>160</v>
      </c>
      <c r="G46" s="172"/>
      <c r="H46" s="172" t="s">
        <v>161</v>
      </c>
      <c r="I46" s="172"/>
      <c r="R46" s="149"/>
      <c r="S46" s="149"/>
      <c r="T46" s="149"/>
    </row>
    <row r="47" spans="1:21" ht="20.25">
      <c r="A47" s="2" t="s">
        <v>8</v>
      </c>
      <c r="B47" s="2">
        <v>28</v>
      </c>
      <c r="D47" s="172"/>
      <c r="E47" s="172" t="s">
        <v>162</v>
      </c>
      <c r="G47" s="172"/>
      <c r="H47" s="172" t="s">
        <v>163</v>
      </c>
      <c r="I47" s="172"/>
      <c r="R47" s="149"/>
      <c r="S47" s="149"/>
      <c r="T47" s="149"/>
    </row>
    <row r="48" spans="1:21" ht="20.25">
      <c r="A48" s="2" t="s">
        <v>9</v>
      </c>
      <c r="B48" s="2">
        <v>265</v>
      </c>
      <c r="D48" s="172"/>
      <c r="E48" s="172" t="s">
        <v>164</v>
      </c>
      <c r="G48" s="172"/>
      <c r="H48" s="172" t="s">
        <v>165</v>
      </c>
      <c r="I48" s="172"/>
      <c r="R48" s="149"/>
      <c r="S48" s="149"/>
      <c r="T48" s="149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A9:A23"/>
    <mergeCell ref="A24:A28"/>
    <mergeCell ref="A30:A36"/>
    <mergeCell ref="A37:A42"/>
    <mergeCell ref="A44:B44"/>
    <mergeCell ref="R6:R7"/>
    <mergeCell ref="S6:S8"/>
    <mergeCell ref="T6:T8"/>
    <mergeCell ref="D7:D8"/>
    <mergeCell ref="E7:E8"/>
    <mergeCell ref="F7:F8"/>
    <mergeCell ref="G7:G8"/>
    <mergeCell ref="H7:H8"/>
    <mergeCell ref="I7:I8"/>
    <mergeCell ref="J7:J8"/>
    <mergeCell ref="Q6:Q8"/>
    <mergeCell ref="A6:A8"/>
    <mergeCell ref="B6:B8"/>
    <mergeCell ref="C6:C8"/>
    <mergeCell ref="D6:O6"/>
    <mergeCell ref="P6:P8"/>
    <mergeCell ref="K7:K8"/>
    <mergeCell ref="L7:L8"/>
    <mergeCell ref="M7:M8"/>
    <mergeCell ref="N7:N8"/>
    <mergeCell ref="O7:O8"/>
    <mergeCell ref="A5:T5"/>
    <mergeCell ref="A1:A4"/>
    <mergeCell ref="B1:Q2"/>
    <mergeCell ref="R1:T2"/>
    <mergeCell ref="R3:T3"/>
    <mergeCell ref="R4:T4"/>
  </mergeCells>
  <pageMargins left="0.37" right="0.37" top="0.56999999999999995" bottom="0.43" header="0.3" footer="0.3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5"/>
  <sheetViews>
    <sheetView topLeftCell="A13" zoomScale="115" zoomScaleNormal="115" workbookViewId="0">
      <selection activeCell="D2" sqref="D2:G2"/>
    </sheetView>
  </sheetViews>
  <sheetFormatPr defaultColWidth="9.140625" defaultRowHeight="15"/>
  <cols>
    <col min="1" max="1" width="6.28515625" style="41" customWidth="1"/>
    <col min="2" max="2" width="34.42578125" style="41" customWidth="1"/>
    <col min="3" max="3" width="8" style="41" customWidth="1"/>
    <col min="4" max="6" width="14.28515625" style="41" customWidth="1"/>
    <col min="7" max="7" width="14.28515625" style="73" customWidth="1"/>
    <col min="8" max="8" width="59.85546875" style="41" customWidth="1"/>
    <col min="9" max="10" width="9.140625" style="41"/>
    <col min="11" max="11" width="13.28515625" style="41" customWidth="1"/>
    <col min="12" max="12" width="9.140625" style="41"/>
    <col min="13" max="13" width="8.85546875" style="41" bestFit="1" customWidth="1"/>
    <col min="14" max="16384" width="9.140625" style="41"/>
  </cols>
  <sheetData>
    <row r="2" spans="1:14" ht="18">
      <c r="A2" s="225"/>
      <c r="B2" s="226" t="s">
        <v>20</v>
      </c>
      <c r="C2" s="225" t="s">
        <v>21</v>
      </c>
      <c r="D2" s="227" t="s">
        <v>22</v>
      </c>
      <c r="E2" s="228"/>
      <c r="F2" s="228"/>
      <c r="G2" s="228"/>
      <c r="H2" s="226" t="s">
        <v>23</v>
      </c>
      <c r="J2" s="208" t="s">
        <v>3</v>
      </c>
      <c r="K2" s="209"/>
    </row>
    <row r="3" spans="1:14">
      <c r="A3" s="225"/>
      <c r="B3" s="226"/>
      <c r="C3" s="225"/>
      <c r="D3" s="104" t="s">
        <v>24</v>
      </c>
      <c r="E3" s="104" t="s">
        <v>25</v>
      </c>
      <c r="F3" s="104" t="s">
        <v>26</v>
      </c>
      <c r="G3" s="85" t="s">
        <v>27</v>
      </c>
      <c r="H3" s="226"/>
      <c r="J3" s="2" t="s">
        <v>4</v>
      </c>
      <c r="K3" s="40" t="s">
        <v>80</v>
      </c>
    </row>
    <row r="4" spans="1:14">
      <c r="A4" s="225"/>
      <c r="B4" s="226"/>
      <c r="C4" s="225"/>
      <c r="D4" s="104" t="s">
        <v>28</v>
      </c>
      <c r="E4" s="104" t="s">
        <v>29</v>
      </c>
      <c r="F4" s="104" t="s">
        <v>30</v>
      </c>
      <c r="G4" s="85" t="s">
        <v>76</v>
      </c>
      <c r="H4" s="226"/>
      <c r="J4" s="2" t="s">
        <v>6</v>
      </c>
      <c r="K4" s="79">
        <v>1</v>
      </c>
    </row>
    <row r="5" spans="1:14">
      <c r="A5" s="63" t="s">
        <v>31</v>
      </c>
      <c r="C5" s="64"/>
      <c r="D5" s="64"/>
      <c r="E5" s="64"/>
      <c r="F5" s="64"/>
      <c r="G5" s="86"/>
      <c r="H5" s="42"/>
      <c r="J5" s="2" t="s">
        <v>8</v>
      </c>
      <c r="K5" s="79">
        <v>28</v>
      </c>
    </row>
    <row r="6" spans="1:14">
      <c r="A6" s="43"/>
      <c r="B6" s="44" t="s">
        <v>32</v>
      </c>
      <c r="C6" s="43" t="s">
        <v>33</v>
      </c>
      <c r="D6" s="65">
        <f>D70*$G$70*10^-6</f>
        <v>5.7221999999999995E-2</v>
      </c>
      <c r="E6" s="65">
        <f>E70*$G$70*10^-6</f>
        <v>1.02E-6</v>
      </c>
      <c r="F6" s="65">
        <f>F70*$G$70*10^-6</f>
        <v>1.02E-7</v>
      </c>
      <c r="G6" s="86">
        <f>D6+(E6*$K$5)+(F6*$K$6)</f>
        <v>5.7277589999999989E-2</v>
      </c>
      <c r="H6" s="45" t="s">
        <v>34</v>
      </c>
      <c r="I6" s="73"/>
      <c r="J6" s="2" t="s">
        <v>9</v>
      </c>
      <c r="K6" s="79">
        <v>265</v>
      </c>
    </row>
    <row r="7" spans="1:14">
      <c r="A7" s="43"/>
      <c r="B7" s="44" t="s">
        <v>32</v>
      </c>
      <c r="C7" s="43" t="s">
        <v>79</v>
      </c>
      <c r="D7" s="65">
        <f>D70/1000000</f>
        <v>5.6099999999999997E-2</v>
      </c>
      <c r="E7" s="65">
        <f t="shared" ref="E7" si="0">E70/1000000</f>
        <v>9.9999999999999995E-7</v>
      </c>
      <c r="F7" s="65">
        <f>F70/1000000</f>
        <v>1.0000000000000001E-7</v>
      </c>
      <c r="G7" s="86">
        <f>D7+(E7*$K$5)+(F7*$K$6)</f>
        <v>5.6154499999999996E-2</v>
      </c>
      <c r="H7" s="45" t="s">
        <v>34</v>
      </c>
      <c r="I7" s="73"/>
      <c r="J7" s="2" t="s">
        <v>10</v>
      </c>
      <c r="K7" s="79">
        <v>23500</v>
      </c>
    </row>
    <row r="8" spans="1:14">
      <c r="A8" s="43"/>
      <c r="B8" s="44" t="s">
        <v>35</v>
      </c>
      <c r="C8" s="43" t="s">
        <v>36</v>
      </c>
      <c r="D8" s="65">
        <f>D71*$G$71*10^-6</f>
        <v>1.0574699999999999</v>
      </c>
      <c r="E8" s="65">
        <f t="shared" ref="E8:F8" si="1">E71*$G$71*10^-6</f>
        <v>1.047E-5</v>
      </c>
      <c r="F8" s="65">
        <f t="shared" si="1"/>
        <v>1.5705E-5</v>
      </c>
      <c r="G8" s="86">
        <f t="shared" ref="G8:G27" si="2">D8+(E8*$K$5)+(F8*$K$6)</f>
        <v>1.0619249849999999</v>
      </c>
      <c r="H8" s="45" t="s">
        <v>34</v>
      </c>
      <c r="I8" s="73"/>
      <c r="J8" s="2" t="s">
        <v>11</v>
      </c>
      <c r="K8" s="79">
        <v>16100</v>
      </c>
    </row>
    <row r="9" spans="1:14">
      <c r="A9" s="43"/>
      <c r="B9" s="44" t="s">
        <v>81</v>
      </c>
      <c r="C9" s="43" t="s">
        <v>37</v>
      </c>
      <c r="D9" s="65">
        <f>D72*$G$72*10^-6</f>
        <v>3.2096984443713019</v>
      </c>
      <c r="E9" s="65">
        <f>E72*$G$72*10^-6</f>
        <v>1.2440691644850007E-4</v>
      </c>
      <c r="F9" s="65">
        <f>F72*$G$72*10^-6</f>
        <v>2.4881383289700012E-5</v>
      </c>
      <c r="G9" s="86">
        <f>D9+(E9*$K$5)+(F9*$K$6)</f>
        <v>3.2197754046036304</v>
      </c>
      <c r="H9" s="45" t="s">
        <v>85</v>
      </c>
      <c r="I9" s="73"/>
      <c r="J9" s="41" t="s">
        <v>88</v>
      </c>
    </row>
    <row r="10" spans="1:14">
      <c r="A10" s="43"/>
      <c r="B10" s="44" t="s">
        <v>84</v>
      </c>
      <c r="C10" s="43" t="s">
        <v>37</v>
      </c>
      <c r="D10" s="65">
        <f>D73*$G$73*10^-6</f>
        <v>3.2353401009425418</v>
      </c>
      <c r="E10" s="65">
        <f>E73*$G$73*10^-6</f>
        <v>1.2540077910630005E-4</v>
      </c>
      <c r="F10" s="65">
        <f>F73*$G$73*10^-6</f>
        <v>2.5080155821260009E-5</v>
      </c>
      <c r="G10" s="86">
        <f>D10+(E10*$K$5)+(F10*$K$6)</f>
        <v>3.2454975640501518</v>
      </c>
      <c r="H10" s="45" t="s">
        <v>85</v>
      </c>
      <c r="I10" s="73"/>
    </row>
    <row r="11" spans="1:14">
      <c r="A11" s="43"/>
      <c r="B11" s="44" t="s">
        <v>38</v>
      </c>
      <c r="C11" s="43" t="s">
        <v>37</v>
      </c>
      <c r="D11" s="65">
        <f>D74*$G$74*10^-6</f>
        <v>2.6987220000000001</v>
      </c>
      <c r="E11" s="65">
        <f>E74*$G$74*10^-6</f>
        <v>1.0925999999999999E-4</v>
      </c>
      <c r="F11" s="65">
        <f>F74*$G$74*10^-6</f>
        <v>2.1852E-5</v>
      </c>
      <c r="G11" s="86">
        <f>D11+(E11*$K$5)+(F11*$K$6)</f>
        <v>2.7075720599999999</v>
      </c>
      <c r="H11" s="45" t="s">
        <v>34</v>
      </c>
      <c r="I11" s="73"/>
    </row>
    <row r="12" spans="1:14">
      <c r="A12" s="43"/>
      <c r="B12" s="44" t="s">
        <v>39</v>
      </c>
      <c r="C12" s="43" t="s">
        <v>36</v>
      </c>
      <c r="D12" s="65">
        <f>D75*$G$75*10^-6</f>
        <v>3.0866199999999999</v>
      </c>
      <c r="E12" s="65">
        <f t="shared" ref="E12:F12" si="3">E75*$G$75*10^-6</f>
        <v>3.1399999999999998E-5</v>
      </c>
      <c r="F12" s="65">
        <f t="shared" si="3"/>
        <v>4.7099999999999993E-5</v>
      </c>
      <c r="G12" s="86">
        <f t="shared" si="2"/>
        <v>3.0999806999999997</v>
      </c>
      <c r="H12" s="45" t="s">
        <v>34</v>
      </c>
      <c r="I12" s="73"/>
    </row>
    <row r="13" spans="1:14">
      <c r="A13" s="43"/>
      <c r="B13" s="44" t="s">
        <v>40</v>
      </c>
      <c r="C13" s="43" t="s">
        <v>36</v>
      </c>
      <c r="D13" s="65">
        <f>D76*$G$76*10^-6</f>
        <v>2.534157</v>
      </c>
      <c r="E13" s="65">
        <f t="shared" ref="E13:F13" si="4">E76*$G$76*10^-6</f>
        <v>2.637E-5</v>
      </c>
      <c r="F13" s="65">
        <f t="shared" si="4"/>
        <v>3.9554999999999997E-5</v>
      </c>
      <c r="G13" s="86">
        <f>D13+(E13*$K$5)+(F13*$K$6)</f>
        <v>2.5453774350000002</v>
      </c>
      <c r="H13" s="45" t="s">
        <v>34</v>
      </c>
      <c r="I13" s="73"/>
    </row>
    <row r="14" spans="1:14">
      <c r="A14" s="43"/>
      <c r="B14" s="44" t="s">
        <v>41</v>
      </c>
      <c r="C14" s="43" t="s">
        <v>37</v>
      </c>
      <c r="D14" s="65">
        <f>D77*$G$77*10^-6</f>
        <v>2.4688949999999998</v>
      </c>
      <c r="E14" s="65">
        <f>E77*$G$77*10^-6</f>
        <v>1.0359E-4</v>
      </c>
      <c r="F14" s="65">
        <f t="shared" ref="F14" si="5">F77*$G$77*10^-6</f>
        <v>2.0718000000000001E-5</v>
      </c>
      <c r="G14" s="86">
        <f t="shared" si="2"/>
        <v>2.4772857899999998</v>
      </c>
      <c r="H14" s="45" t="s">
        <v>34</v>
      </c>
      <c r="I14" s="73"/>
    </row>
    <row r="15" spans="1:14">
      <c r="A15" s="43"/>
      <c r="B15" s="44" t="s">
        <v>42</v>
      </c>
      <c r="C15" s="43" t="s">
        <v>37</v>
      </c>
      <c r="D15" s="65">
        <f>D78*$G$78*10^-6</f>
        <v>1.6797219999999999</v>
      </c>
      <c r="E15" s="65">
        <f t="shared" ref="E15:F15" si="6">E78*$G$78*10^-6</f>
        <v>2.6619999999999999E-5</v>
      </c>
      <c r="F15" s="65">
        <f t="shared" si="6"/>
        <v>2.6620000000000001E-6</v>
      </c>
      <c r="G15" s="86">
        <f t="shared" si="2"/>
        <v>1.68117279</v>
      </c>
      <c r="H15" s="45" t="s">
        <v>34</v>
      </c>
      <c r="I15" s="73"/>
      <c r="L15" s="76"/>
      <c r="M15" s="77"/>
      <c r="N15" s="76"/>
    </row>
    <row r="16" spans="1:14">
      <c r="A16" s="63"/>
      <c r="B16" s="44" t="s">
        <v>42</v>
      </c>
      <c r="C16" s="43" t="s">
        <v>36</v>
      </c>
      <c r="D16" s="65">
        <f>D15/0.54</f>
        <v>3.1105962962962961</v>
      </c>
      <c r="E16" s="65">
        <f t="shared" ref="E16:F16" si="7">E15/0.54</f>
        <v>4.9296296296296292E-5</v>
      </c>
      <c r="F16" s="65">
        <f t="shared" si="7"/>
        <v>4.9296296296296292E-6</v>
      </c>
      <c r="G16" s="86">
        <f t="shared" si="2"/>
        <v>3.1132829444444439</v>
      </c>
      <c r="H16" s="45" t="s">
        <v>86</v>
      </c>
      <c r="I16" s="73"/>
      <c r="L16" s="76"/>
      <c r="M16" s="77"/>
      <c r="N16" s="76"/>
    </row>
    <row r="17" spans="1:9">
      <c r="A17" s="63"/>
      <c r="B17" s="44" t="s">
        <v>77</v>
      </c>
      <c r="C17" s="43" t="s">
        <v>37</v>
      </c>
      <c r="D17" s="65">
        <f>D79*$G$79*10^-6</f>
        <v>2.1815639999999998</v>
      </c>
      <c r="E17" s="65">
        <f t="shared" ref="E17:F17" si="8">E79*$G$79*10^-6</f>
        <v>9.4439999999999997E-5</v>
      </c>
      <c r="F17" s="65">
        <f t="shared" si="8"/>
        <v>1.8887999999999996E-5</v>
      </c>
      <c r="G17" s="86">
        <f t="shared" si="2"/>
        <v>2.1892136399999997</v>
      </c>
      <c r="H17" s="45" t="s">
        <v>34</v>
      </c>
      <c r="I17" s="73"/>
    </row>
    <row r="18" spans="1:9">
      <c r="A18" s="63"/>
      <c r="B18" s="44" t="s">
        <v>102</v>
      </c>
      <c r="C18" s="43" t="s">
        <v>36</v>
      </c>
      <c r="D18" s="65"/>
      <c r="E18" s="65">
        <f>E80*$G$80*10^-6</f>
        <v>4.7969999999999995E-4</v>
      </c>
      <c r="F18" s="65">
        <f>F80*$G$80*10^-6</f>
        <v>6.3960000000000004E-5</v>
      </c>
      <c r="G18" s="86">
        <f>D18+(E18*$K$5)+(F18*$K$6)</f>
        <v>3.0380999999999998E-2</v>
      </c>
      <c r="H18" s="45" t="s">
        <v>34</v>
      </c>
      <c r="I18" s="73"/>
    </row>
    <row r="19" spans="1:9">
      <c r="A19" s="63"/>
      <c r="B19" s="44" t="s">
        <v>103</v>
      </c>
      <c r="C19" s="43" t="s">
        <v>36</v>
      </c>
      <c r="D19" s="65"/>
      <c r="E19" s="65">
        <f>E82*$G$82*10^-6</f>
        <v>2.2589999999999999E-4</v>
      </c>
      <c r="F19" s="65">
        <f>F82*$G$82*10^-6</f>
        <v>3.012E-5</v>
      </c>
      <c r="G19" s="86">
        <f t="shared" si="2"/>
        <v>1.4307E-2</v>
      </c>
      <c r="H19" s="45" t="s">
        <v>34</v>
      </c>
      <c r="I19" s="73"/>
    </row>
    <row r="20" spans="1:9">
      <c r="A20" s="63"/>
      <c r="B20" s="44" t="s">
        <v>104</v>
      </c>
      <c r="C20" s="43" t="s">
        <v>36</v>
      </c>
      <c r="D20" s="65"/>
      <c r="E20" s="65">
        <f>E83*$G$83*10^-6</f>
        <v>5.5590000000000001E-4</v>
      </c>
      <c r="F20" s="65">
        <f>F83*$G$83*10^-6</f>
        <v>7.4120000000000002E-5</v>
      </c>
      <c r="G20" s="86">
        <f t="shared" si="2"/>
        <v>3.5207000000000002E-2</v>
      </c>
      <c r="H20" s="45" t="s">
        <v>34</v>
      </c>
      <c r="I20" s="73"/>
    </row>
    <row r="21" spans="1:9">
      <c r="A21" s="63"/>
      <c r="B21" s="44" t="s">
        <v>105</v>
      </c>
      <c r="C21" s="43" t="s">
        <v>36</v>
      </c>
      <c r="D21" s="65"/>
      <c r="E21" s="65">
        <f t="shared" ref="E21:F21" si="9">E84*$G$84*10^-6</f>
        <v>5.0339999999999998E-4</v>
      </c>
      <c r="F21" s="65">
        <f t="shared" si="9"/>
        <v>6.7120000000000008E-5</v>
      </c>
      <c r="G21" s="86">
        <f t="shared" si="2"/>
        <v>3.1882000000000001E-2</v>
      </c>
      <c r="H21" s="45" t="s">
        <v>34</v>
      </c>
      <c r="I21" s="73"/>
    </row>
    <row r="22" spans="1:9">
      <c r="A22" s="63"/>
      <c r="B22" s="44" t="s">
        <v>106</v>
      </c>
      <c r="C22" s="43" t="s">
        <v>124</v>
      </c>
      <c r="D22" s="65"/>
      <c r="E22" s="65">
        <f>E85*$G$85*10^-6</f>
        <v>2.0929999999999998E-5</v>
      </c>
      <c r="F22" s="65">
        <f>F85*$G$85*10^-6</f>
        <v>2.0929999999999997E-6</v>
      </c>
      <c r="G22" s="86">
        <f t="shared" si="2"/>
        <v>1.1406849999999998E-3</v>
      </c>
      <c r="H22" s="45" t="s">
        <v>34</v>
      </c>
      <c r="I22" s="73"/>
    </row>
    <row r="23" spans="1:9">
      <c r="A23" s="63"/>
      <c r="B23" s="44" t="s">
        <v>107</v>
      </c>
      <c r="C23" s="43" t="s">
        <v>36</v>
      </c>
      <c r="D23" s="65">
        <f>D80*$G$80*10^-6</f>
        <v>1.79088</v>
      </c>
      <c r="E23" s="65"/>
      <c r="F23" s="65"/>
      <c r="G23" s="86">
        <f>D23+(E23*$K$5)+(F23*$K$6)</f>
        <v>1.79088</v>
      </c>
      <c r="H23" s="45" t="s">
        <v>34</v>
      </c>
      <c r="I23" s="73"/>
    </row>
    <row r="24" spans="1:9">
      <c r="A24" s="63"/>
      <c r="B24" s="44" t="s">
        <v>108</v>
      </c>
      <c r="C24" s="43" t="s">
        <v>36</v>
      </c>
      <c r="D24" s="65">
        <f>D82*$G$82*10^-6</f>
        <v>0.753</v>
      </c>
      <c r="E24" s="65"/>
      <c r="F24" s="65"/>
      <c r="G24" s="86">
        <f>D24+(E24*$K$5)+(F24*$K$6)</f>
        <v>0.753</v>
      </c>
      <c r="H24" s="45" t="s">
        <v>34</v>
      </c>
      <c r="I24" s="73"/>
    </row>
    <row r="25" spans="1:9">
      <c r="A25" s="63"/>
      <c r="B25" s="44" t="s">
        <v>109</v>
      </c>
      <c r="C25" s="43" t="s">
        <v>36</v>
      </c>
      <c r="D25" s="65">
        <f>D83*$G$83*10^-6</f>
        <v>1.853</v>
      </c>
      <c r="E25" s="65"/>
      <c r="F25" s="65"/>
      <c r="G25" s="86">
        <f t="shared" si="2"/>
        <v>1.853</v>
      </c>
      <c r="H25" s="45" t="s">
        <v>34</v>
      </c>
      <c r="I25" s="73"/>
    </row>
    <row r="26" spans="1:9">
      <c r="A26" s="63"/>
      <c r="B26" s="44" t="s">
        <v>110</v>
      </c>
      <c r="C26" s="43" t="s">
        <v>36</v>
      </c>
      <c r="D26" s="65">
        <f>D84*$G$84*10^-6</f>
        <v>1.6779999999999999</v>
      </c>
      <c r="E26" s="65"/>
      <c r="F26" s="65"/>
      <c r="G26" s="86">
        <f t="shared" si="2"/>
        <v>1.6779999999999999</v>
      </c>
      <c r="H26" s="45" t="s">
        <v>34</v>
      </c>
      <c r="I26" s="73"/>
    </row>
    <row r="27" spans="1:9">
      <c r="A27" s="63"/>
      <c r="B27" s="44" t="s">
        <v>111</v>
      </c>
      <c r="C27" s="43" t="s">
        <v>124</v>
      </c>
      <c r="D27" s="65">
        <f>D85*$G$85*10^-6</f>
        <v>1.1427779999999998</v>
      </c>
      <c r="E27" s="65"/>
      <c r="F27" s="65"/>
      <c r="G27" s="86">
        <f t="shared" si="2"/>
        <v>1.1427779999999998</v>
      </c>
      <c r="H27" s="45" t="s">
        <v>34</v>
      </c>
      <c r="I27" s="73"/>
    </row>
    <row r="28" spans="1:9">
      <c r="A28" s="63" t="s">
        <v>43</v>
      </c>
      <c r="B28" s="44"/>
      <c r="C28" s="43"/>
      <c r="D28" s="65"/>
      <c r="E28" s="65"/>
      <c r="F28" s="65"/>
      <c r="G28" s="86"/>
      <c r="H28" s="45"/>
      <c r="I28" s="73"/>
    </row>
    <row r="29" spans="1:9">
      <c r="A29" s="63"/>
      <c r="B29" s="44" t="s">
        <v>44</v>
      </c>
      <c r="C29" s="46" t="s">
        <v>37</v>
      </c>
      <c r="D29" s="65">
        <f>D91*$G$91*10^-6</f>
        <v>2.1815639999999998</v>
      </c>
      <c r="E29" s="65">
        <f>E91*$G$91*10^-6</f>
        <v>1.0388399999999999E-3</v>
      </c>
      <c r="F29" s="65">
        <f>F91*$G$91*10^-6</f>
        <v>1.0073600000000001E-4</v>
      </c>
      <c r="G29" s="86">
        <f t="shared" ref="G29:G35" si="10">D29+(E29*$K$5)+(F29*$K$6)</f>
        <v>2.2373465599999998</v>
      </c>
      <c r="H29" s="45" t="s">
        <v>45</v>
      </c>
      <c r="I29" s="73"/>
    </row>
    <row r="30" spans="1:9">
      <c r="A30" s="63"/>
      <c r="B30" s="44" t="s">
        <v>78</v>
      </c>
      <c r="C30" s="46" t="s">
        <v>37</v>
      </c>
      <c r="D30" s="65">
        <f>D92*$G$92*10^-6</f>
        <v>2.1815639999999998</v>
      </c>
      <c r="E30" s="65">
        <f t="shared" ref="E30:F30" si="11">E92*$G$92*10^-6</f>
        <v>7.8699999999999994E-4</v>
      </c>
      <c r="F30" s="65">
        <f t="shared" si="11"/>
        <v>2.5183999999999997E-4</v>
      </c>
      <c r="G30" s="86">
        <f t="shared" si="10"/>
        <v>2.2703376</v>
      </c>
      <c r="H30" s="45" t="s">
        <v>45</v>
      </c>
      <c r="I30" s="73"/>
    </row>
    <row r="31" spans="1:9">
      <c r="A31" s="63"/>
      <c r="B31" s="44" t="s">
        <v>47</v>
      </c>
      <c r="C31" s="46" t="s">
        <v>37</v>
      </c>
      <c r="D31" s="65">
        <f>D93*$G$93*10^-6</f>
        <v>2.1815639999999998</v>
      </c>
      <c r="E31" s="65">
        <f t="shared" ref="E31:F31" si="12">E93*$G$93*10^-6</f>
        <v>1.1962399999999999E-4</v>
      </c>
      <c r="F31" s="65">
        <f t="shared" si="12"/>
        <v>1.7943599999999999E-4</v>
      </c>
      <c r="G31" s="86">
        <f>D31+(E31*$K$5)+(F31*$K$6)</f>
        <v>2.2324640119999999</v>
      </c>
      <c r="H31" s="45" t="s">
        <v>45</v>
      </c>
      <c r="I31" s="73"/>
    </row>
    <row r="32" spans="1:9">
      <c r="A32" s="63"/>
      <c r="B32" s="44" t="s">
        <v>48</v>
      </c>
      <c r="C32" s="46" t="s">
        <v>37</v>
      </c>
      <c r="D32" s="65">
        <f>D94*$G$94*10^-6</f>
        <v>2.6987220000000001</v>
      </c>
      <c r="E32" s="65">
        <f t="shared" ref="E32" si="13">E94*$G$94*10^-6</f>
        <v>1.4203800000000001E-4</v>
      </c>
      <c r="F32" s="65">
        <f>F94*$G$94*10^-6</f>
        <v>1.4203800000000001E-4</v>
      </c>
      <c r="G32" s="86">
        <f>D32+(E32*$K$5)+(F32*$K$6)</f>
        <v>2.7403391340000001</v>
      </c>
      <c r="H32" s="45" t="s">
        <v>45</v>
      </c>
      <c r="I32" s="73"/>
    </row>
    <row r="33" spans="1:9">
      <c r="A33" s="63"/>
      <c r="B33" s="44" t="s">
        <v>49</v>
      </c>
      <c r="C33" s="46" t="s">
        <v>36</v>
      </c>
      <c r="D33" s="65">
        <f>D95*$G$95*10^-6</f>
        <v>2.1261899999999998</v>
      </c>
      <c r="E33" s="65">
        <f t="shared" ref="E33:F33" si="14">E95*$G$95*10^-6</f>
        <v>3.4867999999999995E-3</v>
      </c>
      <c r="F33" s="65">
        <f t="shared" si="14"/>
        <v>1.1369999999999999E-4</v>
      </c>
      <c r="G33" s="86">
        <f t="shared" si="10"/>
        <v>2.2539508999999995</v>
      </c>
      <c r="H33" s="45" t="s">
        <v>50</v>
      </c>
      <c r="I33" s="73"/>
    </row>
    <row r="34" spans="1:9">
      <c r="A34" s="63"/>
      <c r="B34" s="44" t="s">
        <v>51</v>
      </c>
      <c r="C34" s="46" t="s">
        <v>37</v>
      </c>
      <c r="D34" s="65">
        <f>D96*$G$96*10^-6</f>
        <v>1.6797219999999999</v>
      </c>
      <c r="E34" s="65">
        <f t="shared" ref="E34:F34" si="15">E96*$G$96*10^-6</f>
        <v>1.65044E-3</v>
      </c>
      <c r="F34" s="65">
        <f t="shared" si="15"/>
        <v>5.3240000000000002E-6</v>
      </c>
      <c r="G34" s="86">
        <f t="shared" si="10"/>
        <v>1.7273451799999999</v>
      </c>
      <c r="H34" s="45" t="s">
        <v>45</v>
      </c>
      <c r="I34" s="73"/>
    </row>
    <row r="35" spans="1:9">
      <c r="A35" s="63"/>
      <c r="B35" s="44" t="s">
        <v>51</v>
      </c>
      <c r="C35" s="43" t="s">
        <v>36</v>
      </c>
      <c r="D35" s="65">
        <f>D34/0.54</f>
        <v>3.1105962962962961</v>
      </c>
      <c r="E35" s="65">
        <f t="shared" ref="E35:F35" si="16">E34/0.54</f>
        <v>3.0563703703703703E-3</v>
      </c>
      <c r="F35" s="65">
        <f t="shared" si="16"/>
        <v>9.8592592592592585E-6</v>
      </c>
      <c r="G35" s="86">
        <f t="shared" si="10"/>
        <v>3.1987873703703702</v>
      </c>
      <c r="H35" s="45" t="s">
        <v>87</v>
      </c>
      <c r="I35" s="73"/>
    </row>
    <row r="36" spans="1:9">
      <c r="A36" s="63" t="s">
        <v>52</v>
      </c>
      <c r="B36" s="44"/>
      <c r="C36" s="43"/>
      <c r="D36" s="65"/>
      <c r="E36" s="65"/>
      <c r="F36" s="65"/>
      <c r="G36" s="86"/>
      <c r="H36" s="45"/>
      <c r="I36" s="73"/>
    </row>
    <row r="37" spans="1:9">
      <c r="A37" s="63"/>
      <c r="B37" s="47" t="s">
        <v>53</v>
      </c>
      <c r="C37" s="46"/>
      <c r="D37" s="65"/>
      <c r="E37" s="65"/>
      <c r="F37" s="65"/>
      <c r="G37" s="86"/>
      <c r="H37" s="45"/>
      <c r="I37" s="73"/>
    </row>
    <row r="38" spans="1:9">
      <c r="A38" s="63"/>
      <c r="B38" s="48" t="s">
        <v>54</v>
      </c>
      <c r="C38" s="46" t="s">
        <v>37</v>
      </c>
      <c r="D38" s="65">
        <f>D103*$G$103/(10^6)</f>
        <v>2.6987220000000001</v>
      </c>
      <c r="E38" s="65">
        <f t="shared" ref="E38:F38" si="17">E103*$G$103/(10^6)</f>
        <v>1.5114300000000004E-4</v>
      </c>
      <c r="F38" s="65">
        <f t="shared" si="17"/>
        <v>1.0416120000000001E-3</v>
      </c>
      <c r="G38" s="86">
        <f t="shared" ref="G38:G41" si="18">D38+(E38*$K$5)+(F38*$K$6)</f>
        <v>2.9789811840000002</v>
      </c>
      <c r="H38" s="45" t="s">
        <v>55</v>
      </c>
      <c r="I38" s="73"/>
    </row>
    <row r="39" spans="1:9">
      <c r="A39" s="63"/>
      <c r="B39" s="48" t="s">
        <v>56</v>
      </c>
      <c r="C39" s="46" t="s">
        <v>37</v>
      </c>
      <c r="D39" s="65">
        <f>D104*$G$104/(10^6)</f>
        <v>2.6987220000000001</v>
      </c>
      <c r="E39" s="65">
        <f t="shared" ref="E39:F39" si="19">E104*$G$104/(10^6)</f>
        <v>1.5114300000000004E-4</v>
      </c>
      <c r="F39" s="65">
        <f t="shared" si="19"/>
        <v>1.0416120000000001E-3</v>
      </c>
      <c r="G39" s="86">
        <f t="shared" si="18"/>
        <v>2.9789811840000002</v>
      </c>
      <c r="H39" s="45" t="s">
        <v>55</v>
      </c>
      <c r="I39" s="73"/>
    </row>
    <row r="40" spans="1:9">
      <c r="A40" s="63"/>
      <c r="B40" s="48" t="s">
        <v>57</v>
      </c>
      <c r="C40" s="46" t="s">
        <v>37</v>
      </c>
      <c r="D40" s="65">
        <f>D105*$G$105/(10^6)</f>
        <v>2.6987220000000001</v>
      </c>
      <c r="E40" s="65">
        <f t="shared" ref="E40:F40" si="20">E105*$G$105/(10^6)</f>
        <v>1.5114300000000004E-4</v>
      </c>
      <c r="F40" s="65">
        <f t="shared" si="20"/>
        <v>1.0416120000000001E-3</v>
      </c>
      <c r="G40" s="86">
        <f>D40+(E40*$K$5)+(F40*$K$6)</f>
        <v>2.9789811840000002</v>
      </c>
      <c r="H40" s="45" t="s">
        <v>55</v>
      </c>
      <c r="I40" s="73"/>
    </row>
    <row r="41" spans="1:9">
      <c r="A41" s="63"/>
      <c r="B41" s="48" t="s">
        <v>58</v>
      </c>
      <c r="C41" s="46" t="s">
        <v>37</v>
      </c>
      <c r="D41" s="65">
        <f>D106*$G$106/(10^6)</f>
        <v>2.6987220000000001</v>
      </c>
      <c r="E41" s="65">
        <f t="shared" ref="E41:F41" si="21">E106*$G$106/(10^6)</f>
        <v>1.5114300000000004E-4</v>
      </c>
      <c r="F41" s="65">
        <f t="shared" si="21"/>
        <v>1.0416120000000001E-3</v>
      </c>
      <c r="G41" s="86">
        <f t="shared" si="18"/>
        <v>2.9789811840000002</v>
      </c>
      <c r="H41" s="45" t="s">
        <v>55</v>
      </c>
      <c r="I41" s="73"/>
    </row>
    <row r="42" spans="1:9">
      <c r="A42" s="63"/>
      <c r="B42" s="47" t="s">
        <v>59</v>
      </c>
      <c r="C42" s="46"/>
      <c r="D42" s="65"/>
      <c r="E42" s="65"/>
      <c r="F42" s="65"/>
      <c r="G42" s="86"/>
      <c r="H42" s="45"/>
      <c r="I42" s="73"/>
    </row>
    <row r="43" spans="1:9">
      <c r="A43" s="63"/>
      <c r="B43" s="48" t="s">
        <v>54</v>
      </c>
      <c r="C43" s="46" t="s">
        <v>37</v>
      </c>
      <c r="D43" s="65">
        <f>D108*$G$108/(10^6)</f>
        <v>2.1815639999999998</v>
      </c>
      <c r="E43" s="65">
        <f>E108*$G$108/(10^6)</f>
        <v>2.5184000000000001E-3</v>
      </c>
      <c r="F43" s="65">
        <f>F108*$G$108/(10^6)</f>
        <v>6.2960000000000007E-5</v>
      </c>
      <c r="G43" s="86">
        <f t="shared" ref="G43:G46" si="22">D43+(E43*$K$5)+(F43*$K$6)</f>
        <v>2.2687635999999998</v>
      </c>
      <c r="H43" s="45" t="s">
        <v>55</v>
      </c>
      <c r="I43" s="73"/>
    </row>
    <row r="44" spans="1:9">
      <c r="A44" s="42"/>
      <c r="B44" s="48" t="s">
        <v>56</v>
      </c>
      <c r="C44" s="46" t="s">
        <v>37</v>
      </c>
      <c r="D44" s="65">
        <f>D109*$G$109/(10^6)</f>
        <v>2.1815639999999998</v>
      </c>
      <c r="E44" s="65">
        <f t="shared" ref="E44:F44" si="23">E109*$G$109/(10^6)</f>
        <v>0</v>
      </c>
      <c r="F44" s="65">
        <f t="shared" si="23"/>
        <v>0</v>
      </c>
      <c r="G44" s="86">
        <f t="shared" si="22"/>
        <v>2.1815639999999998</v>
      </c>
      <c r="H44" s="45" t="s">
        <v>55</v>
      </c>
      <c r="I44" s="73"/>
    </row>
    <row r="45" spans="1:9">
      <c r="A45" s="42"/>
      <c r="B45" s="48" t="s">
        <v>57</v>
      </c>
      <c r="C45" s="46" t="s">
        <v>37</v>
      </c>
      <c r="D45" s="65">
        <f>D110*$G$110/(10^6)</f>
        <v>2.1815639999999998</v>
      </c>
      <c r="E45" s="65">
        <f t="shared" ref="E45:F45" si="24">E110*$G$110/(10^6)</f>
        <v>1.5740000000000001E-3</v>
      </c>
      <c r="F45" s="65">
        <f t="shared" si="24"/>
        <v>6.2960000000000007E-5</v>
      </c>
      <c r="G45" s="86">
        <f t="shared" si="22"/>
        <v>2.2423203999999997</v>
      </c>
      <c r="H45" s="45" t="s">
        <v>55</v>
      </c>
      <c r="I45" s="73"/>
    </row>
    <row r="46" spans="1:9">
      <c r="A46" s="42"/>
      <c r="B46" s="48" t="s">
        <v>58</v>
      </c>
      <c r="C46" s="46" t="s">
        <v>37</v>
      </c>
      <c r="D46" s="65">
        <f>D111*$G$111/(10^6)</f>
        <v>2.1815639999999998</v>
      </c>
      <c r="E46" s="65">
        <f t="shared" ref="E46:F46" si="25">E111*$G$111/(10^6)</f>
        <v>3.7775999999999999E-3</v>
      </c>
      <c r="F46" s="65">
        <f t="shared" si="25"/>
        <v>6.2960000000000007E-5</v>
      </c>
      <c r="G46" s="86">
        <f t="shared" si="22"/>
        <v>2.3040211999999998</v>
      </c>
      <c r="H46" s="45" t="s">
        <v>55</v>
      </c>
      <c r="I46" s="73"/>
    </row>
    <row r="47" spans="1:9">
      <c r="A47" s="63"/>
      <c r="B47" s="47" t="s">
        <v>60</v>
      </c>
      <c r="C47" s="46"/>
      <c r="D47" s="65"/>
      <c r="E47" s="65"/>
      <c r="F47" s="65"/>
      <c r="G47" s="86"/>
      <c r="H47" s="45"/>
      <c r="I47" s="73"/>
    </row>
    <row r="48" spans="1:9">
      <c r="A48" s="63"/>
      <c r="B48" s="48" t="s">
        <v>54</v>
      </c>
      <c r="C48" s="46" t="s">
        <v>37</v>
      </c>
      <c r="D48" s="65">
        <f>D113*$G$113/(10^6)</f>
        <v>2.1815639999999998</v>
      </c>
      <c r="E48" s="65">
        <f t="shared" ref="E48:F48" si="26">E113*$G$113/(10^6)</f>
        <v>4.4072E-3</v>
      </c>
      <c r="F48" s="65">
        <f t="shared" si="26"/>
        <v>1.2592000000000001E-5</v>
      </c>
      <c r="G48" s="86">
        <f t="shared" ref="G48:G53" si="27">D48+(E48*$K$5)+(F48*$K$6)</f>
        <v>2.30830248</v>
      </c>
      <c r="H48" s="45" t="s">
        <v>55</v>
      </c>
      <c r="I48" s="73"/>
    </row>
    <row r="49" spans="1:10">
      <c r="A49" s="42"/>
      <c r="B49" s="48" t="s">
        <v>56</v>
      </c>
      <c r="C49" s="46" t="s">
        <v>37</v>
      </c>
      <c r="D49" s="65">
        <f>D114*$G$114/(10^6)</f>
        <v>2.1815639999999998</v>
      </c>
      <c r="E49" s="65">
        <f t="shared" ref="E49:F49" si="28">E114*$G$114/(10^6)</f>
        <v>5.3516000000000006E-3</v>
      </c>
      <c r="F49" s="65">
        <f t="shared" si="28"/>
        <v>1.2592000000000001E-5</v>
      </c>
      <c r="G49" s="86">
        <f t="shared" si="27"/>
        <v>2.3347456799999997</v>
      </c>
      <c r="H49" s="45" t="s">
        <v>55</v>
      </c>
      <c r="I49" s="73"/>
    </row>
    <row r="50" spans="1:10">
      <c r="A50" s="42"/>
      <c r="B50" s="48" t="s">
        <v>57</v>
      </c>
      <c r="C50" s="46" t="s">
        <v>37</v>
      </c>
      <c r="D50" s="65">
        <f>D115*$G$115/(10^6)</f>
        <v>2.1815639999999998</v>
      </c>
      <c r="E50" s="65">
        <f t="shared" ref="E50:F50" si="29">E115*$G$115/(10^6)</f>
        <v>4.0924000000000004E-3</v>
      </c>
      <c r="F50" s="65">
        <f t="shared" si="29"/>
        <v>1.2592000000000001E-5</v>
      </c>
      <c r="G50" s="86">
        <f>D50+(E50*$K$5)+(F50*$K$6)</f>
        <v>2.2994880799999997</v>
      </c>
      <c r="H50" s="45" t="s">
        <v>55</v>
      </c>
      <c r="I50" s="73"/>
    </row>
    <row r="51" spans="1:10">
      <c r="A51" s="42"/>
      <c r="B51" s="48" t="s">
        <v>58</v>
      </c>
      <c r="C51" s="46" t="s">
        <v>37</v>
      </c>
      <c r="D51" s="65">
        <f>D116*$G$116/(10^6)</f>
        <v>2.1815639999999998</v>
      </c>
      <c r="E51" s="65">
        <f t="shared" ref="E51" si="30">E116*$G$116/(10^6)</f>
        <v>5.6663999999999994E-3</v>
      </c>
      <c r="F51" s="65">
        <f>F116*$G$116/(10^6)</f>
        <v>1.2592000000000001E-5</v>
      </c>
      <c r="G51" s="86">
        <f t="shared" si="27"/>
        <v>2.3435600799999996</v>
      </c>
      <c r="H51" s="45" t="s">
        <v>55</v>
      </c>
      <c r="I51" s="73"/>
    </row>
    <row r="52" spans="1:10">
      <c r="A52" s="63" t="s">
        <v>89</v>
      </c>
      <c r="B52" s="48"/>
      <c r="C52" s="46"/>
      <c r="D52" s="65"/>
      <c r="E52" s="65"/>
      <c r="F52" s="65"/>
      <c r="G52" s="86"/>
      <c r="H52" s="45"/>
      <c r="I52" s="73"/>
    </row>
    <row r="53" spans="1:10" ht="45">
      <c r="A53" s="83"/>
      <c r="B53" s="84" t="s">
        <v>90</v>
      </c>
      <c r="C53" s="45" t="s">
        <v>91</v>
      </c>
      <c r="D53" s="65">
        <v>0.49540000000000001</v>
      </c>
      <c r="E53" s="65">
        <v>6.0999999999999999E-5</v>
      </c>
      <c r="F53" s="65">
        <v>1.04E-5</v>
      </c>
      <c r="G53" s="86">
        <f t="shared" si="27"/>
        <v>0.49986399999999998</v>
      </c>
      <c r="H53" s="82" t="s">
        <v>92</v>
      </c>
      <c r="I53" s="73"/>
      <c r="J53" s="115"/>
    </row>
    <row r="54" spans="1:10">
      <c r="A54" s="92" t="s">
        <v>93</v>
      </c>
      <c r="B54" s="84"/>
      <c r="C54" s="45"/>
      <c r="D54" s="65"/>
      <c r="E54" s="65"/>
      <c r="F54" s="65"/>
      <c r="G54" s="86"/>
      <c r="H54" s="82"/>
      <c r="I54" s="73"/>
    </row>
    <row r="55" spans="1:10">
      <c r="A55" s="92"/>
      <c r="B55" s="84" t="s">
        <v>98</v>
      </c>
      <c r="C55" s="45" t="s">
        <v>36</v>
      </c>
      <c r="D55" s="65" t="s">
        <v>99</v>
      </c>
      <c r="E55" s="65" t="s">
        <v>99</v>
      </c>
      <c r="F55" s="65" t="s">
        <v>99</v>
      </c>
      <c r="G55" s="86">
        <v>1760</v>
      </c>
      <c r="H55" s="82" t="s">
        <v>97</v>
      </c>
      <c r="I55" s="73"/>
    </row>
    <row r="56" spans="1:10">
      <c r="A56" s="83"/>
      <c r="B56" s="84" t="s">
        <v>94</v>
      </c>
      <c r="C56" s="45" t="s">
        <v>36</v>
      </c>
      <c r="D56" s="65" t="s">
        <v>99</v>
      </c>
      <c r="E56" s="65" t="s">
        <v>99</v>
      </c>
      <c r="F56" s="65" t="s">
        <v>99</v>
      </c>
      <c r="G56" s="86">
        <v>677</v>
      </c>
      <c r="H56" s="82" t="s">
        <v>97</v>
      </c>
      <c r="I56" s="73"/>
    </row>
    <row r="57" spans="1:10">
      <c r="A57" s="83"/>
      <c r="B57" s="84" t="s">
        <v>112</v>
      </c>
      <c r="C57" s="45" t="s">
        <v>36</v>
      </c>
      <c r="D57" s="65" t="s">
        <v>99</v>
      </c>
      <c r="E57" s="65" t="s">
        <v>99</v>
      </c>
      <c r="F57" s="65" t="s">
        <v>99</v>
      </c>
      <c r="G57" s="86">
        <v>3170</v>
      </c>
      <c r="H57" s="82" t="s">
        <v>97</v>
      </c>
      <c r="I57" s="73"/>
    </row>
    <row r="58" spans="1:10">
      <c r="A58" s="83"/>
      <c r="B58" s="84" t="s">
        <v>95</v>
      </c>
      <c r="C58" s="45" t="s">
        <v>36</v>
      </c>
      <c r="D58" s="65" t="s">
        <v>99</v>
      </c>
      <c r="E58" s="65" t="s">
        <v>99</v>
      </c>
      <c r="F58" s="65" t="s">
        <v>99</v>
      </c>
      <c r="G58" s="86">
        <v>1120</v>
      </c>
      <c r="H58" s="82" t="s">
        <v>97</v>
      </c>
      <c r="I58" s="73"/>
    </row>
    <row r="59" spans="1:10">
      <c r="A59" s="83"/>
      <c r="B59" s="84" t="s">
        <v>96</v>
      </c>
      <c r="C59" s="45" t="s">
        <v>36</v>
      </c>
      <c r="D59" s="65" t="s">
        <v>99</v>
      </c>
      <c r="E59" s="65" t="s">
        <v>99</v>
      </c>
      <c r="F59" s="65" t="s">
        <v>99</v>
      </c>
      <c r="G59" s="86">
        <v>1300</v>
      </c>
      <c r="H59" s="82" t="s">
        <v>97</v>
      </c>
      <c r="I59" s="73"/>
    </row>
    <row r="60" spans="1:10">
      <c r="A60" s="83"/>
      <c r="B60" s="84" t="s">
        <v>113</v>
      </c>
      <c r="C60" s="45" t="s">
        <v>36</v>
      </c>
      <c r="D60" s="65" t="s">
        <v>99</v>
      </c>
      <c r="E60" s="65" t="s">
        <v>99</v>
      </c>
      <c r="F60" s="65" t="s">
        <v>99</v>
      </c>
      <c r="G60" s="86">
        <v>328</v>
      </c>
      <c r="H60" s="82" t="s">
        <v>97</v>
      </c>
      <c r="I60" s="73"/>
    </row>
    <row r="61" spans="1:10">
      <c r="A61" s="83"/>
      <c r="B61" s="84" t="s">
        <v>114</v>
      </c>
      <c r="C61" s="45" t="s">
        <v>36</v>
      </c>
      <c r="D61" s="65" t="s">
        <v>99</v>
      </c>
      <c r="E61" s="65" t="s">
        <v>99</v>
      </c>
      <c r="F61" s="65" t="s">
        <v>99</v>
      </c>
      <c r="G61" s="86">
        <v>4800</v>
      </c>
      <c r="H61" s="82" t="s">
        <v>97</v>
      </c>
      <c r="I61" s="73"/>
    </row>
    <row r="62" spans="1:10">
      <c r="A62" s="105"/>
      <c r="B62" s="106"/>
      <c r="C62" s="107"/>
      <c r="D62" s="108"/>
      <c r="E62" s="108"/>
      <c r="F62" s="108"/>
      <c r="G62" s="87"/>
      <c r="H62" s="109"/>
      <c r="I62" s="73"/>
    </row>
    <row r="63" spans="1:10">
      <c r="A63" s="41" t="s">
        <v>115</v>
      </c>
      <c r="B63" s="110"/>
      <c r="C63" s="77"/>
      <c r="D63" s="108"/>
      <c r="E63" s="111" t="s">
        <v>116</v>
      </c>
      <c r="F63" s="108"/>
      <c r="G63" s="87"/>
      <c r="H63" s="107"/>
      <c r="I63" s="73"/>
    </row>
    <row r="64" spans="1:10">
      <c r="B64" s="110"/>
      <c r="C64" s="77"/>
      <c r="D64" s="108"/>
      <c r="E64" s="108"/>
      <c r="F64" s="108"/>
      <c r="G64" s="87"/>
      <c r="H64" s="107"/>
      <c r="I64" s="73"/>
    </row>
    <row r="65" spans="1:12">
      <c r="B65" s="67"/>
      <c r="C65" s="67"/>
      <c r="D65" s="68"/>
      <c r="E65" s="68"/>
      <c r="F65" s="68"/>
    </row>
    <row r="66" spans="1:12" s="50" customFormat="1">
      <c r="A66" s="49" t="s">
        <v>31</v>
      </c>
      <c r="B66" s="69"/>
      <c r="C66" s="69"/>
      <c r="D66" s="70"/>
      <c r="E66" s="71"/>
      <c r="F66" s="70"/>
      <c r="G66" s="88"/>
    </row>
    <row r="67" spans="1:12">
      <c r="D67" s="51"/>
      <c r="E67" s="52" t="s">
        <v>61</v>
      </c>
      <c r="F67" s="52"/>
      <c r="G67" s="89" t="s">
        <v>62</v>
      </c>
    </row>
    <row r="68" spans="1:12" ht="14.25" customHeight="1">
      <c r="B68" s="44"/>
      <c r="C68" s="43"/>
      <c r="D68" s="219" t="s">
        <v>63</v>
      </c>
      <c r="E68" s="219"/>
      <c r="F68" s="219"/>
      <c r="G68" s="90" t="s">
        <v>64</v>
      </c>
    </row>
    <row r="69" spans="1:12">
      <c r="B69" s="44"/>
      <c r="C69" s="43" t="s">
        <v>65</v>
      </c>
      <c r="D69" s="103" t="s">
        <v>6</v>
      </c>
      <c r="E69" s="43" t="s">
        <v>8</v>
      </c>
      <c r="F69" s="43" t="s">
        <v>9</v>
      </c>
      <c r="G69" s="90" t="s">
        <v>66</v>
      </c>
    </row>
    <row r="70" spans="1:12">
      <c r="B70" s="44" t="s">
        <v>32</v>
      </c>
      <c r="C70" s="43" t="s">
        <v>33</v>
      </c>
      <c r="D70" s="112">
        <v>56100</v>
      </c>
      <c r="E70" s="113">
        <v>1</v>
      </c>
      <c r="F70" s="113">
        <v>0.1</v>
      </c>
      <c r="G70" s="90">
        <v>1.02</v>
      </c>
      <c r="H70" s="41" t="s">
        <v>67</v>
      </c>
    </row>
    <row r="71" spans="1:12">
      <c r="B71" s="44" t="s">
        <v>35</v>
      </c>
      <c r="C71" s="43" t="s">
        <v>36</v>
      </c>
      <c r="D71" s="112">
        <v>101000</v>
      </c>
      <c r="E71" s="113">
        <v>1</v>
      </c>
      <c r="F71" s="113">
        <v>1.5</v>
      </c>
      <c r="G71" s="90">
        <v>10.47</v>
      </c>
    </row>
    <row r="72" spans="1:12">
      <c r="B72" s="44" t="s">
        <v>82</v>
      </c>
      <c r="C72" s="43" t="s">
        <v>37</v>
      </c>
      <c r="D72" s="112">
        <v>77400</v>
      </c>
      <c r="E72" s="113">
        <v>3</v>
      </c>
      <c r="F72" s="113">
        <v>0.6</v>
      </c>
      <c r="G72" s="90">
        <v>41.468972149500026</v>
      </c>
      <c r="H72" s="41" t="s">
        <v>69</v>
      </c>
      <c r="K72" s="77"/>
      <c r="L72" s="74"/>
    </row>
    <row r="73" spans="1:12">
      <c r="B73" s="44" t="s">
        <v>83</v>
      </c>
      <c r="C73" s="43" t="s">
        <v>37</v>
      </c>
      <c r="D73" s="112">
        <v>77400</v>
      </c>
      <c r="E73" s="113">
        <v>3</v>
      </c>
      <c r="F73" s="113">
        <v>0.6</v>
      </c>
      <c r="G73" s="90">
        <v>41.800259702100021</v>
      </c>
      <c r="H73" s="41" t="s">
        <v>69</v>
      </c>
      <c r="K73" s="77"/>
      <c r="L73" s="74"/>
    </row>
    <row r="74" spans="1:12">
      <c r="B74" s="44" t="s">
        <v>38</v>
      </c>
      <c r="C74" s="43" t="s">
        <v>37</v>
      </c>
      <c r="D74" s="112">
        <v>74100</v>
      </c>
      <c r="E74" s="113">
        <v>3</v>
      </c>
      <c r="F74" s="113">
        <v>0.6</v>
      </c>
      <c r="G74" s="90">
        <v>36.42</v>
      </c>
    </row>
    <row r="75" spans="1:12">
      <c r="B75" s="44" t="s">
        <v>39</v>
      </c>
      <c r="C75" s="43" t="s">
        <v>36</v>
      </c>
      <c r="D75" s="112">
        <v>98300</v>
      </c>
      <c r="E75" s="113">
        <v>1</v>
      </c>
      <c r="F75" s="113">
        <v>1.5</v>
      </c>
      <c r="G75" s="90">
        <v>31.4</v>
      </c>
    </row>
    <row r="76" spans="1:12">
      <c r="B76" s="114" t="s">
        <v>40</v>
      </c>
      <c r="C76" s="113" t="s">
        <v>36</v>
      </c>
      <c r="D76" s="112">
        <v>96100</v>
      </c>
      <c r="E76" s="113">
        <v>1</v>
      </c>
      <c r="F76" s="113">
        <v>1.5</v>
      </c>
      <c r="G76" s="90">
        <v>26.37</v>
      </c>
    </row>
    <row r="77" spans="1:12">
      <c r="B77" s="44" t="s">
        <v>41</v>
      </c>
      <c r="C77" s="43" t="s">
        <v>37</v>
      </c>
      <c r="D77" s="112">
        <v>71500</v>
      </c>
      <c r="E77" s="113">
        <v>3</v>
      </c>
      <c r="F77" s="113">
        <v>0.6</v>
      </c>
      <c r="G77" s="90">
        <v>34.53</v>
      </c>
    </row>
    <row r="78" spans="1:12">
      <c r="B78" s="44" t="s">
        <v>42</v>
      </c>
      <c r="C78" s="43" t="s">
        <v>37</v>
      </c>
      <c r="D78" s="112">
        <v>63100</v>
      </c>
      <c r="E78" s="113">
        <v>1</v>
      </c>
      <c r="F78" s="113">
        <v>0.1</v>
      </c>
      <c r="G78" s="90">
        <v>26.62</v>
      </c>
    </row>
    <row r="79" spans="1:12">
      <c r="B79" s="44" t="s">
        <v>77</v>
      </c>
      <c r="C79" s="43" t="s">
        <v>37</v>
      </c>
      <c r="D79" s="112">
        <v>69300</v>
      </c>
      <c r="E79" s="113">
        <v>3</v>
      </c>
      <c r="F79" s="113">
        <v>0.6</v>
      </c>
      <c r="G79" s="90">
        <f>G91</f>
        <v>31.48</v>
      </c>
    </row>
    <row r="80" spans="1:12">
      <c r="B80" s="44" t="s">
        <v>117</v>
      </c>
      <c r="C80" s="43" t="s">
        <v>36</v>
      </c>
      <c r="D80" s="112">
        <v>112000</v>
      </c>
      <c r="E80" s="113">
        <v>30</v>
      </c>
      <c r="F80" s="113">
        <v>4</v>
      </c>
      <c r="G80" s="90">
        <v>15.99</v>
      </c>
    </row>
    <row r="81" spans="1:8">
      <c r="B81" s="44" t="s">
        <v>118</v>
      </c>
      <c r="C81" s="43"/>
      <c r="D81" s="112"/>
      <c r="E81" s="113"/>
      <c r="F81" s="113"/>
      <c r="G81" s="90"/>
    </row>
    <row r="82" spans="1:8">
      <c r="B82" s="44" t="s">
        <v>103</v>
      </c>
      <c r="C82" s="43" t="s">
        <v>36</v>
      </c>
      <c r="D82" s="112">
        <v>100000</v>
      </c>
      <c r="E82" s="113">
        <v>30</v>
      </c>
      <c r="F82" s="113">
        <v>4</v>
      </c>
      <c r="G82" s="90">
        <v>7.53</v>
      </c>
    </row>
    <row r="83" spans="1:8">
      <c r="B83" s="44" t="s">
        <v>104</v>
      </c>
      <c r="C83" s="43" t="s">
        <v>36</v>
      </c>
      <c r="D83" s="112">
        <v>100000</v>
      </c>
      <c r="E83" s="113">
        <v>30</v>
      </c>
      <c r="F83" s="113">
        <v>4</v>
      </c>
      <c r="G83" s="90">
        <v>18.53</v>
      </c>
    </row>
    <row r="84" spans="1:8">
      <c r="B84" s="44" t="s">
        <v>105</v>
      </c>
      <c r="C84" s="43" t="s">
        <v>36</v>
      </c>
      <c r="D84" s="112">
        <v>100000</v>
      </c>
      <c r="E84" s="113">
        <v>30</v>
      </c>
      <c r="F84" s="113">
        <v>4</v>
      </c>
      <c r="G84" s="90">
        <v>16.78</v>
      </c>
    </row>
    <row r="85" spans="1:8" ht="17.25">
      <c r="B85" s="44" t="s">
        <v>106</v>
      </c>
      <c r="C85" s="43" t="s">
        <v>119</v>
      </c>
      <c r="D85" s="112">
        <v>54600</v>
      </c>
      <c r="E85" s="113">
        <v>1</v>
      </c>
      <c r="F85" s="113">
        <v>0.1</v>
      </c>
      <c r="G85" s="90">
        <v>20.93</v>
      </c>
    </row>
    <row r="86" spans="1:8">
      <c r="D86" s="51"/>
      <c r="E86" s="51"/>
      <c r="F86" s="51"/>
      <c r="G86" s="89"/>
    </row>
    <row r="87" spans="1:8" s="50" customFormat="1">
      <c r="A87" s="49" t="s">
        <v>43</v>
      </c>
      <c r="B87" s="69"/>
      <c r="C87" s="69"/>
      <c r="D87" s="70"/>
      <c r="E87" s="71"/>
      <c r="F87" s="70"/>
      <c r="G87" s="88"/>
    </row>
    <row r="88" spans="1:8">
      <c r="D88" s="220" t="s">
        <v>61</v>
      </c>
      <c r="E88" s="220"/>
      <c r="F88" s="220"/>
      <c r="G88" s="89" t="s">
        <v>62</v>
      </c>
    </row>
    <row r="89" spans="1:8">
      <c r="B89" s="44"/>
      <c r="C89" s="42"/>
      <c r="D89" s="221" t="s">
        <v>63</v>
      </c>
      <c r="E89" s="222"/>
      <c r="F89" s="223"/>
      <c r="G89" s="90" t="s">
        <v>64</v>
      </c>
    </row>
    <row r="90" spans="1:8">
      <c r="B90" s="44"/>
      <c r="C90" s="46" t="s">
        <v>65</v>
      </c>
      <c r="D90" s="43" t="s">
        <v>6</v>
      </c>
      <c r="E90" s="103" t="s">
        <v>8</v>
      </c>
      <c r="F90" s="43" t="s">
        <v>9</v>
      </c>
      <c r="G90" s="90" t="s">
        <v>66</v>
      </c>
    </row>
    <row r="91" spans="1:8">
      <c r="B91" s="44" t="s">
        <v>44</v>
      </c>
      <c r="C91" s="46" t="s">
        <v>37</v>
      </c>
      <c r="D91" s="43">
        <v>69300</v>
      </c>
      <c r="E91" s="54">
        <v>33</v>
      </c>
      <c r="F91" s="43">
        <v>3.2</v>
      </c>
      <c r="G91" s="90">
        <v>31.48</v>
      </c>
      <c r="H91" s="41" t="s">
        <v>68</v>
      </c>
    </row>
    <row r="92" spans="1:8">
      <c r="B92" s="44" t="s">
        <v>46</v>
      </c>
      <c r="C92" s="46" t="s">
        <v>37</v>
      </c>
      <c r="D92" s="43">
        <v>69300</v>
      </c>
      <c r="E92" s="54">
        <v>25</v>
      </c>
      <c r="F92" s="43">
        <v>8</v>
      </c>
      <c r="G92" s="90">
        <v>31.48</v>
      </c>
    </row>
    <row r="93" spans="1:8">
      <c r="B93" s="44" t="s">
        <v>47</v>
      </c>
      <c r="C93" s="46" t="s">
        <v>37</v>
      </c>
      <c r="D93" s="43">
        <v>69300</v>
      </c>
      <c r="E93" s="54">
        <v>3.8</v>
      </c>
      <c r="F93" s="43">
        <v>5.7</v>
      </c>
      <c r="G93" s="90">
        <v>31.48</v>
      </c>
    </row>
    <row r="94" spans="1:8">
      <c r="B94" s="44" t="s">
        <v>48</v>
      </c>
      <c r="C94" s="46" t="s">
        <v>37</v>
      </c>
      <c r="D94" s="43">
        <v>74100</v>
      </c>
      <c r="E94" s="54">
        <v>3.9</v>
      </c>
      <c r="F94" s="43">
        <v>3.9</v>
      </c>
      <c r="G94" s="90">
        <f>G74</f>
        <v>36.42</v>
      </c>
    </row>
    <row r="95" spans="1:8">
      <c r="B95" s="44" t="s">
        <v>49</v>
      </c>
      <c r="C95" s="46" t="s">
        <v>36</v>
      </c>
      <c r="D95" s="43">
        <v>56100</v>
      </c>
      <c r="E95" s="54">
        <v>92</v>
      </c>
      <c r="F95" s="43">
        <v>3</v>
      </c>
      <c r="G95" s="90">
        <v>37.9</v>
      </c>
      <c r="H95" s="41" t="s">
        <v>69</v>
      </c>
    </row>
    <row r="96" spans="1:8">
      <c r="B96" s="44" t="s">
        <v>51</v>
      </c>
      <c r="C96" s="46" t="s">
        <v>37</v>
      </c>
      <c r="D96" s="43">
        <v>63100</v>
      </c>
      <c r="E96" s="54">
        <v>62</v>
      </c>
      <c r="F96" s="43">
        <v>0.2</v>
      </c>
      <c r="G96" s="90">
        <f>G78</f>
        <v>26.62</v>
      </c>
    </row>
    <row r="97" spans="1:7">
      <c r="D97" s="51"/>
      <c r="E97" s="51"/>
      <c r="F97" s="51"/>
    </row>
    <row r="98" spans="1:7" s="50" customFormat="1">
      <c r="A98" s="49" t="s">
        <v>70</v>
      </c>
      <c r="B98" s="69"/>
      <c r="C98" s="69"/>
      <c r="D98" s="70"/>
      <c r="E98" s="71"/>
      <c r="F98" s="70"/>
      <c r="G98" s="88"/>
    </row>
    <row r="99" spans="1:7">
      <c r="D99" s="220" t="s">
        <v>61</v>
      </c>
      <c r="E99" s="220"/>
      <c r="F99" s="220"/>
      <c r="G99" s="89" t="s">
        <v>62</v>
      </c>
    </row>
    <row r="100" spans="1:7">
      <c r="B100" s="44"/>
      <c r="C100" s="42"/>
      <c r="D100" s="221" t="s">
        <v>63</v>
      </c>
      <c r="E100" s="222"/>
      <c r="F100" s="223"/>
      <c r="G100" s="90" t="s">
        <v>64</v>
      </c>
    </row>
    <row r="101" spans="1:7">
      <c r="B101" s="44"/>
      <c r="C101" s="46" t="s">
        <v>65</v>
      </c>
      <c r="D101" s="43" t="s">
        <v>6</v>
      </c>
      <c r="E101" s="103" t="s">
        <v>8</v>
      </c>
      <c r="F101" s="43" t="s">
        <v>9</v>
      </c>
      <c r="G101" s="90" t="s">
        <v>66</v>
      </c>
    </row>
    <row r="102" spans="1:7">
      <c r="B102" s="47" t="s">
        <v>53</v>
      </c>
      <c r="C102" s="46"/>
      <c r="D102" s="43"/>
      <c r="E102" s="54"/>
      <c r="F102" s="43"/>
      <c r="G102" s="90"/>
    </row>
    <row r="103" spans="1:7">
      <c r="B103" s="48" t="s">
        <v>54</v>
      </c>
      <c r="C103" s="46" t="s">
        <v>37</v>
      </c>
      <c r="D103" s="43">
        <v>74100</v>
      </c>
      <c r="E103" s="54">
        <v>4.1500000000000004</v>
      </c>
      <c r="F103" s="43">
        <v>28.6</v>
      </c>
      <c r="G103" s="90">
        <v>36.42</v>
      </c>
    </row>
    <row r="104" spans="1:7">
      <c r="B104" s="48" t="s">
        <v>56</v>
      </c>
      <c r="C104" s="46" t="s">
        <v>37</v>
      </c>
      <c r="D104" s="43">
        <v>74100</v>
      </c>
      <c r="E104" s="54">
        <v>4.1500000000000004</v>
      </c>
      <c r="F104" s="43">
        <v>28.6</v>
      </c>
      <c r="G104" s="90">
        <v>36.42</v>
      </c>
    </row>
    <row r="105" spans="1:7">
      <c r="B105" s="48" t="s">
        <v>57</v>
      </c>
      <c r="C105" s="46" t="s">
        <v>37</v>
      </c>
      <c r="D105" s="43">
        <v>74100</v>
      </c>
      <c r="E105" s="54">
        <v>4.1500000000000004</v>
      </c>
      <c r="F105" s="43">
        <v>28.6</v>
      </c>
      <c r="G105" s="90">
        <v>36.42</v>
      </c>
    </row>
    <row r="106" spans="1:7">
      <c r="B106" s="48" t="s">
        <v>58</v>
      </c>
      <c r="C106" s="46" t="s">
        <v>37</v>
      </c>
      <c r="D106" s="43">
        <v>74100</v>
      </c>
      <c r="E106" s="54">
        <v>4.1500000000000004</v>
      </c>
      <c r="F106" s="43">
        <v>28.6</v>
      </c>
      <c r="G106" s="90">
        <v>36.42</v>
      </c>
    </row>
    <row r="107" spans="1:7">
      <c r="B107" s="47" t="s">
        <v>59</v>
      </c>
      <c r="C107" s="46"/>
      <c r="D107" s="43"/>
      <c r="E107" s="54"/>
      <c r="F107" s="43"/>
      <c r="G107" s="90"/>
    </row>
    <row r="108" spans="1:7">
      <c r="B108" s="48" t="s">
        <v>54</v>
      </c>
      <c r="C108" s="46" t="s">
        <v>37</v>
      </c>
      <c r="D108" s="55">
        <v>69300</v>
      </c>
      <c r="E108" s="55">
        <v>80</v>
      </c>
      <c r="F108" s="55">
        <v>2</v>
      </c>
      <c r="G108" s="90">
        <v>31.48</v>
      </c>
    </row>
    <row r="109" spans="1:7">
      <c r="B109" s="48" t="s">
        <v>56</v>
      </c>
      <c r="C109" s="46" t="s">
        <v>37</v>
      </c>
      <c r="D109" s="55">
        <v>69300</v>
      </c>
      <c r="E109" s="55"/>
      <c r="F109" s="55"/>
      <c r="G109" s="90">
        <v>31.48</v>
      </c>
    </row>
    <row r="110" spans="1:7">
      <c r="B110" s="48" t="s">
        <v>57</v>
      </c>
      <c r="C110" s="46" t="s">
        <v>37</v>
      </c>
      <c r="D110" s="55">
        <v>69300</v>
      </c>
      <c r="E110" s="55">
        <v>50</v>
      </c>
      <c r="F110" s="55">
        <v>2</v>
      </c>
      <c r="G110" s="90">
        <v>31.48</v>
      </c>
    </row>
    <row r="111" spans="1:7">
      <c r="B111" s="48" t="s">
        <v>58</v>
      </c>
      <c r="C111" s="46" t="s">
        <v>37</v>
      </c>
      <c r="D111" s="55">
        <v>69300</v>
      </c>
      <c r="E111" s="55">
        <v>120</v>
      </c>
      <c r="F111" s="55">
        <v>2</v>
      </c>
      <c r="G111" s="90">
        <v>31.48</v>
      </c>
    </row>
    <row r="112" spans="1:7">
      <c r="B112" s="47" t="s">
        <v>60</v>
      </c>
      <c r="C112" s="42"/>
      <c r="D112" s="57"/>
      <c r="E112" s="57"/>
      <c r="F112" s="57"/>
      <c r="G112" s="91"/>
    </row>
    <row r="113" spans="2:7">
      <c r="B113" s="48" t="s">
        <v>54</v>
      </c>
      <c r="C113" s="46" t="s">
        <v>37</v>
      </c>
      <c r="D113" s="55">
        <v>69300</v>
      </c>
      <c r="E113" s="55">
        <v>140</v>
      </c>
      <c r="F113" s="55">
        <v>0.4</v>
      </c>
      <c r="G113" s="90">
        <v>31.48</v>
      </c>
    </row>
    <row r="114" spans="2:7">
      <c r="B114" s="48" t="s">
        <v>56</v>
      </c>
      <c r="C114" s="46" t="s">
        <v>37</v>
      </c>
      <c r="D114" s="55">
        <v>69300</v>
      </c>
      <c r="E114" s="55">
        <v>170</v>
      </c>
      <c r="F114" s="55">
        <v>0.4</v>
      </c>
      <c r="G114" s="90">
        <v>31.48</v>
      </c>
    </row>
    <row r="115" spans="2:7">
      <c r="B115" s="48" t="s">
        <v>57</v>
      </c>
      <c r="C115" s="46" t="s">
        <v>37</v>
      </c>
      <c r="D115" s="55">
        <v>69300</v>
      </c>
      <c r="E115" s="55">
        <v>130</v>
      </c>
      <c r="F115" s="55">
        <v>0.4</v>
      </c>
      <c r="G115" s="90">
        <v>31.48</v>
      </c>
    </row>
    <row r="116" spans="2:7">
      <c r="B116" s="48" t="s">
        <v>58</v>
      </c>
      <c r="C116" s="46" t="s">
        <v>37</v>
      </c>
      <c r="D116" s="55">
        <v>69300</v>
      </c>
      <c r="E116" s="55">
        <v>180</v>
      </c>
      <c r="F116" s="55">
        <v>0.4</v>
      </c>
      <c r="G116" s="90">
        <v>31.48</v>
      </c>
    </row>
    <row r="117" spans="2:7">
      <c r="D117" s="51"/>
      <c r="E117" s="51"/>
      <c r="F117" s="51"/>
    </row>
    <row r="118" spans="2:7">
      <c r="D118" s="51"/>
      <c r="E118" s="51"/>
      <c r="F118" s="51"/>
    </row>
    <row r="119" spans="2:7">
      <c r="D119" s="51"/>
      <c r="E119" s="51"/>
      <c r="F119" s="51"/>
    </row>
    <row r="120" spans="2:7">
      <c r="D120" s="51"/>
      <c r="E120" s="51"/>
      <c r="F120" s="51"/>
    </row>
    <row r="121" spans="2:7">
      <c r="D121" s="51"/>
      <c r="E121" s="51"/>
      <c r="F121" s="51"/>
    </row>
    <row r="122" spans="2:7">
      <c r="D122" s="51"/>
      <c r="E122" s="51"/>
      <c r="F122" s="51"/>
    </row>
    <row r="123" spans="2:7">
      <c r="D123" s="51"/>
      <c r="E123" s="51"/>
      <c r="F123" s="51"/>
    </row>
    <row r="124" spans="2:7">
      <c r="D124" s="51"/>
      <c r="E124" s="51"/>
      <c r="F124" s="51"/>
    </row>
    <row r="125" spans="2:7">
      <c r="D125" s="51"/>
      <c r="E125" s="51"/>
      <c r="F125" s="51"/>
    </row>
    <row r="126" spans="2:7">
      <c r="D126" s="51"/>
      <c r="E126" s="51"/>
      <c r="F126" s="51"/>
    </row>
    <row r="127" spans="2:7">
      <c r="D127" s="51"/>
      <c r="E127" s="51"/>
      <c r="F127" s="51"/>
    </row>
    <row r="128" spans="2:7">
      <c r="D128" s="51"/>
      <c r="E128" s="51"/>
      <c r="F128" s="51"/>
    </row>
    <row r="129" spans="4:6">
      <c r="D129" s="51"/>
      <c r="E129" s="51"/>
      <c r="F129" s="51"/>
    </row>
    <row r="130" spans="4:6">
      <c r="D130" s="51"/>
      <c r="E130" s="51"/>
      <c r="F130" s="51"/>
    </row>
    <row r="131" spans="4:6">
      <c r="D131" s="51"/>
      <c r="E131" s="51"/>
      <c r="F131" s="51"/>
    </row>
    <row r="132" spans="4:6">
      <c r="D132" s="51"/>
      <c r="E132" s="51"/>
      <c r="F132" s="51"/>
    </row>
    <row r="133" spans="4:6">
      <c r="D133" s="51"/>
      <c r="E133" s="51"/>
      <c r="F133" s="51"/>
    </row>
    <row r="134" spans="4:6">
      <c r="D134" s="51"/>
      <c r="E134" s="51"/>
      <c r="F134" s="51"/>
    </row>
    <row r="135" spans="4:6">
      <c r="D135" s="51"/>
      <c r="E135" s="51"/>
      <c r="F135" s="51"/>
    </row>
    <row r="136" spans="4:6">
      <c r="D136" s="51"/>
      <c r="E136" s="51"/>
      <c r="F136" s="51"/>
    </row>
    <row r="137" spans="4:6">
      <c r="D137" s="51"/>
      <c r="E137" s="51"/>
      <c r="F137" s="51"/>
    </row>
    <row r="138" spans="4:6">
      <c r="D138" s="51"/>
      <c r="E138" s="51"/>
      <c r="F138" s="51"/>
    </row>
    <row r="139" spans="4:6">
      <c r="D139" s="51"/>
      <c r="E139" s="51"/>
      <c r="F139" s="51"/>
    </row>
    <row r="140" spans="4:6">
      <c r="D140" s="51"/>
      <c r="E140" s="51"/>
      <c r="F140" s="51"/>
    </row>
    <row r="141" spans="4:6">
      <c r="D141" s="51"/>
      <c r="E141" s="51"/>
      <c r="F141" s="51"/>
    </row>
    <row r="142" spans="4:6">
      <c r="D142" s="51"/>
      <c r="E142" s="51"/>
      <c r="F142" s="51"/>
    </row>
    <row r="143" spans="4:6">
      <c r="D143" s="51"/>
      <c r="E143" s="51"/>
      <c r="F143" s="51"/>
    </row>
    <row r="144" spans="4:6">
      <c r="D144" s="51"/>
      <c r="E144" s="51"/>
      <c r="F144" s="51"/>
    </row>
    <row r="145" spans="4:6">
      <c r="D145" s="51"/>
      <c r="E145" s="51"/>
      <c r="F145" s="51"/>
    </row>
    <row r="146" spans="4:6">
      <c r="D146" s="51"/>
      <c r="E146" s="51"/>
      <c r="F146" s="51"/>
    </row>
    <row r="147" spans="4:6">
      <c r="D147" s="51"/>
      <c r="E147" s="51"/>
      <c r="F147" s="51"/>
    </row>
    <row r="148" spans="4:6">
      <c r="D148" s="51"/>
      <c r="E148" s="51"/>
      <c r="F148" s="51"/>
    </row>
    <row r="149" spans="4:6">
      <c r="D149" s="51"/>
      <c r="E149" s="51"/>
      <c r="F149" s="51"/>
    </row>
    <row r="150" spans="4:6">
      <c r="D150" s="51"/>
      <c r="E150" s="51"/>
      <c r="F150" s="51"/>
    </row>
    <row r="151" spans="4:6">
      <c r="D151" s="51"/>
      <c r="E151" s="51"/>
      <c r="F151" s="51"/>
    </row>
    <row r="152" spans="4:6">
      <c r="D152" s="51"/>
      <c r="E152" s="51"/>
      <c r="F152" s="51"/>
    </row>
    <row r="153" spans="4:6">
      <c r="D153" s="51"/>
      <c r="E153" s="51"/>
      <c r="F153" s="51"/>
    </row>
    <row r="154" spans="4:6">
      <c r="D154" s="51"/>
      <c r="E154" s="51"/>
      <c r="F154" s="51"/>
    </row>
    <row r="155" spans="4:6">
      <c r="D155" s="51"/>
      <c r="E155" s="51"/>
      <c r="F155" s="51"/>
    </row>
    <row r="156" spans="4:6">
      <c r="D156" s="51"/>
      <c r="E156" s="51"/>
      <c r="F156" s="51"/>
    </row>
    <row r="157" spans="4:6">
      <c r="D157" s="51"/>
      <c r="E157" s="51"/>
      <c r="F157" s="51"/>
    </row>
    <row r="158" spans="4:6">
      <c r="D158" s="51"/>
      <c r="E158" s="51"/>
      <c r="F158" s="51"/>
    </row>
    <row r="159" spans="4:6">
      <c r="D159" s="51"/>
      <c r="E159" s="51"/>
      <c r="F159" s="51"/>
    </row>
    <row r="160" spans="4:6">
      <c r="D160" s="51"/>
      <c r="E160" s="51"/>
      <c r="F160" s="51"/>
    </row>
    <row r="161" spans="4:6">
      <c r="D161" s="51"/>
      <c r="E161" s="51"/>
      <c r="F161" s="51"/>
    </row>
    <row r="162" spans="4:6">
      <c r="D162" s="51"/>
      <c r="E162" s="51"/>
      <c r="F162" s="51"/>
    </row>
    <row r="163" spans="4:6">
      <c r="D163" s="51"/>
      <c r="E163" s="51"/>
      <c r="F163" s="51"/>
    </row>
    <row r="164" spans="4:6">
      <c r="D164" s="51"/>
      <c r="E164" s="51"/>
      <c r="F164" s="51"/>
    </row>
    <row r="165" spans="4:6">
      <c r="D165" s="51"/>
      <c r="E165" s="51"/>
      <c r="F165" s="51"/>
    </row>
    <row r="166" spans="4:6">
      <c r="D166" s="51"/>
      <c r="E166" s="51"/>
      <c r="F166" s="51"/>
    </row>
    <row r="167" spans="4:6">
      <c r="D167" s="51"/>
      <c r="E167" s="51"/>
      <c r="F167" s="51"/>
    </row>
    <row r="168" spans="4:6">
      <c r="D168" s="51"/>
      <c r="E168" s="51"/>
      <c r="F168" s="51"/>
    </row>
    <row r="169" spans="4:6">
      <c r="D169" s="51"/>
      <c r="E169" s="51"/>
      <c r="F169" s="51"/>
    </row>
    <row r="170" spans="4:6">
      <c r="D170" s="51"/>
      <c r="E170" s="51"/>
      <c r="F170" s="51"/>
    </row>
    <row r="171" spans="4:6">
      <c r="D171" s="51"/>
      <c r="E171" s="51"/>
      <c r="F171" s="51"/>
    </row>
    <row r="172" spans="4:6">
      <c r="D172" s="51"/>
      <c r="E172" s="51"/>
      <c r="F172" s="51"/>
    </row>
    <row r="173" spans="4:6">
      <c r="D173" s="51"/>
      <c r="E173" s="51"/>
      <c r="F173" s="51"/>
    </row>
    <row r="174" spans="4:6">
      <c r="D174" s="51"/>
      <c r="E174" s="51"/>
      <c r="F174" s="51"/>
    </row>
    <row r="175" spans="4:6">
      <c r="D175" s="51"/>
      <c r="E175" s="51"/>
      <c r="F175" s="51"/>
    </row>
    <row r="176" spans="4:6">
      <c r="D176" s="51"/>
      <c r="E176" s="51"/>
      <c r="F176" s="51"/>
    </row>
    <row r="177" spans="4:6">
      <c r="D177" s="51"/>
      <c r="E177" s="51"/>
      <c r="F177" s="51"/>
    </row>
    <row r="178" spans="4:6">
      <c r="D178" s="51"/>
      <c r="E178" s="51"/>
      <c r="F178" s="51"/>
    </row>
    <row r="179" spans="4:6">
      <c r="D179" s="51"/>
      <c r="E179" s="51"/>
      <c r="F179" s="51"/>
    </row>
    <row r="180" spans="4:6">
      <c r="D180" s="51"/>
      <c r="E180" s="51"/>
      <c r="F180" s="51"/>
    </row>
    <row r="181" spans="4:6">
      <c r="D181" s="51"/>
      <c r="E181" s="51"/>
      <c r="F181" s="51"/>
    </row>
    <row r="182" spans="4:6">
      <c r="D182" s="51"/>
      <c r="E182" s="51"/>
      <c r="F182" s="51"/>
    </row>
    <row r="183" spans="4:6">
      <c r="D183" s="51"/>
      <c r="E183" s="51"/>
      <c r="F183" s="51"/>
    </row>
    <row r="184" spans="4:6">
      <c r="D184" s="51"/>
      <c r="E184" s="51"/>
      <c r="F184" s="51"/>
    </row>
    <row r="185" spans="4:6">
      <c r="D185" s="51"/>
      <c r="E185" s="51"/>
      <c r="F185" s="51"/>
    </row>
  </sheetData>
  <sheetProtection sheet="1" objects="1" scenarios="1"/>
  <mergeCells count="11">
    <mergeCell ref="H2:H4"/>
    <mergeCell ref="J2:K2"/>
    <mergeCell ref="D68:F68"/>
    <mergeCell ref="D88:F88"/>
    <mergeCell ref="D89:F89"/>
    <mergeCell ref="D99:F99"/>
    <mergeCell ref="D100:F100"/>
    <mergeCell ref="A2:A4"/>
    <mergeCell ref="B2:B4"/>
    <mergeCell ref="C2:C4"/>
    <mergeCell ref="D2:G2"/>
  </mergeCells>
  <hyperlinks>
    <hyperlink ref="E63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C11" sqref="C11"/>
    </sheetView>
  </sheetViews>
  <sheetFormatPr defaultRowHeight="15"/>
  <cols>
    <col min="1" max="1" width="13.5703125" customWidth="1"/>
    <col min="2" max="3" width="14.5703125" customWidth="1"/>
    <col min="4" max="4" width="13.7109375" customWidth="1"/>
    <col min="5" max="5" width="13.28515625" customWidth="1"/>
  </cols>
  <sheetData>
    <row r="1" spans="1:18" ht="15" customHeight="1">
      <c r="A1" s="242"/>
      <c r="B1" s="248" t="s">
        <v>15</v>
      </c>
      <c r="C1" s="248"/>
      <c r="D1" s="248"/>
      <c r="E1" s="248"/>
      <c r="F1" s="248"/>
      <c r="G1" s="248"/>
      <c r="H1" s="248"/>
      <c r="I1" s="246"/>
      <c r="J1" s="247"/>
      <c r="K1" s="37"/>
      <c r="L1" s="37"/>
      <c r="M1" s="37"/>
      <c r="N1" s="37"/>
      <c r="O1" s="37"/>
      <c r="P1" s="37"/>
      <c r="Q1" s="37"/>
      <c r="R1" s="37"/>
    </row>
    <row r="2" spans="1:18" ht="15" customHeight="1">
      <c r="A2" s="243"/>
      <c r="B2" s="248"/>
      <c r="C2" s="248"/>
      <c r="D2" s="248"/>
      <c r="E2" s="248"/>
      <c r="F2" s="248"/>
      <c r="G2" s="248"/>
      <c r="H2" s="248"/>
      <c r="I2" s="247"/>
      <c r="J2" s="247"/>
      <c r="K2" s="37"/>
      <c r="L2" s="37"/>
      <c r="M2" s="37"/>
      <c r="N2" s="37"/>
      <c r="O2" s="37"/>
      <c r="P2" s="37"/>
      <c r="Q2" s="37"/>
      <c r="R2" s="37"/>
    </row>
    <row r="3" spans="1:18" ht="15" customHeight="1">
      <c r="A3" s="243"/>
      <c r="B3" s="38" t="s">
        <v>140</v>
      </c>
      <c r="C3" s="245"/>
      <c r="D3" s="245"/>
      <c r="E3" s="38"/>
      <c r="F3" s="249"/>
      <c r="G3" s="250"/>
      <c r="H3" s="251"/>
      <c r="I3" s="145"/>
      <c r="J3" s="146"/>
      <c r="K3" s="37"/>
      <c r="L3" s="37"/>
      <c r="M3" s="37"/>
      <c r="N3" s="37"/>
      <c r="O3" s="37"/>
      <c r="P3" s="37"/>
      <c r="Q3" s="37"/>
      <c r="R3" s="37"/>
    </row>
    <row r="4" spans="1:18" ht="15" customHeight="1">
      <c r="A4" s="244"/>
      <c r="B4" s="249"/>
      <c r="C4" s="250"/>
      <c r="D4" s="250"/>
      <c r="E4" s="250"/>
      <c r="F4" s="250"/>
      <c r="G4" s="250"/>
      <c r="H4" s="250"/>
      <c r="I4" s="252"/>
      <c r="J4" s="144"/>
      <c r="K4" s="37"/>
      <c r="L4" s="37"/>
      <c r="M4" s="37"/>
      <c r="N4" s="37"/>
      <c r="O4" s="37"/>
      <c r="P4" s="37"/>
      <c r="Q4" s="37"/>
      <c r="R4" s="37"/>
    </row>
    <row r="5" spans="1:18" ht="15" customHeight="1">
      <c r="A5" s="123" t="s">
        <v>122</v>
      </c>
      <c r="B5" s="124" t="e">
        <f>#REF!</f>
        <v>#REF!</v>
      </c>
      <c r="C5" s="125"/>
      <c r="D5" s="125"/>
      <c r="E5" s="125"/>
      <c r="F5" s="125"/>
      <c r="G5" s="125"/>
      <c r="H5" s="125"/>
      <c r="I5" s="125"/>
      <c r="J5" s="126"/>
      <c r="K5" s="36"/>
      <c r="L5" s="36"/>
      <c r="M5" s="36"/>
      <c r="N5" s="36"/>
      <c r="O5" s="36"/>
      <c r="P5" s="36"/>
      <c r="Q5" s="36"/>
      <c r="R5" s="36"/>
    </row>
    <row r="6" spans="1:18">
      <c r="A6" s="235"/>
      <c r="B6" s="238" t="s">
        <v>0</v>
      </c>
      <c r="C6" s="253" t="s">
        <v>16</v>
      </c>
      <c r="D6" s="231" t="s">
        <v>17</v>
      </c>
      <c r="E6" s="231" t="s">
        <v>18</v>
      </c>
      <c r="F6" s="239"/>
      <c r="G6" s="240"/>
      <c r="H6" s="240"/>
      <c r="I6" s="240"/>
      <c r="J6" s="241"/>
    </row>
    <row r="7" spans="1:18">
      <c r="A7" s="235"/>
      <c r="B7" s="238"/>
      <c r="C7" s="253"/>
      <c r="D7" s="231"/>
      <c r="E7" s="231"/>
      <c r="F7" s="239"/>
      <c r="G7" s="240"/>
      <c r="H7" s="240"/>
      <c r="I7" s="240"/>
      <c r="J7" s="241"/>
      <c r="L7" s="13"/>
      <c r="M7" s="13"/>
    </row>
    <row r="8" spans="1:18">
      <c r="A8" s="235"/>
      <c r="B8" s="238"/>
      <c r="C8" s="253"/>
      <c r="D8" s="231"/>
      <c r="E8" s="231"/>
      <c r="F8" s="239"/>
      <c r="G8" s="240"/>
      <c r="H8" s="240"/>
      <c r="I8" s="240"/>
      <c r="J8" s="241"/>
      <c r="L8" s="13"/>
      <c r="M8" s="13"/>
    </row>
    <row r="9" spans="1:18">
      <c r="A9" s="235"/>
      <c r="B9" s="238"/>
      <c r="C9" s="254"/>
      <c r="D9" s="232"/>
      <c r="E9" s="232"/>
      <c r="F9" s="239"/>
      <c r="G9" s="240"/>
      <c r="H9" s="240"/>
      <c r="I9" s="240"/>
      <c r="J9" s="241"/>
      <c r="L9" s="13"/>
      <c r="M9" s="13"/>
    </row>
    <row r="10" spans="1:18" ht="32.25" customHeight="1">
      <c r="A10" s="235"/>
      <c r="B10" s="28" t="s">
        <v>73</v>
      </c>
      <c r="C10" s="80"/>
      <c r="D10" s="29"/>
      <c r="E10" s="29"/>
      <c r="F10" s="239"/>
      <c r="G10" s="240"/>
      <c r="H10" s="240"/>
      <c r="I10" s="240"/>
      <c r="J10" s="241"/>
      <c r="L10" s="30"/>
      <c r="M10" s="30"/>
    </row>
    <row r="11" spans="1:18" ht="32.25" customHeight="1">
      <c r="A11" s="235"/>
      <c r="B11" s="31" t="s">
        <v>72</v>
      </c>
      <c r="C11" s="80"/>
      <c r="D11" s="29"/>
      <c r="E11" s="29"/>
      <c r="F11" s="239"/>
      <c r="G11" s="240"/>
      <c r="H11" s="240"/>
      <c r="I11" s="240"/>
      <c r="J11" s="241"/>
    </row>
    <row r="12" spans="1:18" ht="32.25" customHeight="1">
      <c r="A12" s="235"/>
      <c r="B12" s="32" t="s">
        <v>14</v>
      </c>
      <c r="C12" s="81"/>
      <c r="D12" s="133"/>
      <c r="E12" s="33"/>
      <c r="F12" s="239"/>
      <c r="G12" s="240"/>
      <c r="H12" s="240"/>
      <c r="I12" s="240"/>
      <c r="J12" s="241"/>
    </row>
    <row r="13" spans="1:18" ht="32.25" customHeight="1">
      <c r="A13" s="235"/>
      <c r="B13" s="97" t="s">
        <v>19</v>
      </c>
      <c r="C13" s="39">
        <f>SUM(C10:C11)</f>
        <v>0</v>
      </c>
      <c r="D13" s="34">
        <f>SUM(D10:D11)</f>
        <v>0</v>
      </c>
      <c r="E13" s="34"/>
      <c r="F13" s="239"/>
      <c r="G13" s="240"/>
      <c r="H13" s="240"/>
      <c r="I13" s="240"/>
      <c r="J13" s="241"/>
    </row>
    <row r="14" spans="1:18">
      <c r="A14" s="98"/>
      <c r="B14" s="96"/>
      <c r="C14" s="96"/>
      <c r="D14" s="96"/>
      <c r="E14" s="96"/>
      <c r="F14" s="96"/>
      <c r="G14" s="96"/>
      <c r="H14" s="96"/>
      <c r="I14" s="96"/>
      <c r="J14" s="99"/>
    </row>
    <row r="15" spans="1:18">
      <c r="A15" s="98"/>
      <c r="B15" s="233" t="s">
        <v>100</v>
      </c>
      <c r="C15" s="234"/>
      <c r="D15" s="100"/>
      <c r="E15" s="101" t="s">
        <v>101</v>
      </c>
      <c r="F15" s="102"/>
      <c r="G15" s="96"/>
      <c r="H15" s="96"/>
      <c r="I15" s="96"/>
      <c r="J15" s="99"/>
    </row>
    <row r="16" spans="1:18">
      <c r="A16" s="93"/>
      <c r="B16" s="94"/>
      <c r="C16" s="94"/>
      <c r="D16" s="94"/>
      <c r="E16" s="94"/>
      <c r="F16" s="94"/>
      <c r="G16" s="94"/>
      <c r="H16" s="94"/>
      <c r="I16" s="94"/>
      <c r="J16" s="95"/>
    </row>
    <row r="17" spans="1:10">
      <c r="A17" s="123" t="s">
        <v>121</v>
      </c>
      <c r="B17" s="124" t="e">
        <f>#REF!</f>
        <v>#REF!</v>
      </c>
      <c r="C17" s="125"/>
      <c r="D17" s="125"/>
      <c r="E17" s="125"/>
      <c r="F17" s="125"/>
      <c r="G17" s="125"/>
      <c r="H17" s="125"/>
      <c r="I17" s="125"/>
      <c r="J17" s="126"/>
    </row>
    <row r="18" spans="1:10">
      <c r="A18" s="116"/>
      <c r="B18" s="117"/>
      <c r="C18" s="117"/>
      <c r="D18" s="117"/>
      <c r="E18" s="117"/>
      <c r="F18" s="117"/>
      <c r="G18" s="117"/>
      <c r="H18" s="117"/>
      <c r="I18" s="117"/>
      <c r="J18" s="118"/>
    </row>
    <row r="19" spans="1:10" ht="15" customHeight="1">
      <c r="A19" s="116"/>
      <c r="B19" s="237" t="s">
        <v>0</v>
      </c>
      <c r="C19" s="255" t="s">
        <v>16</v>
      </c>
      <c r="D19" s="230" t="s">
        <v>17</v>
      </c>
      <c r="E19" s="230" t="s">
        <v>18</v>
      </c>
      <c r="F19" s="98"/>
      <c r="G19" s="236" t="s">
        <v>123</v>
      </c>
      <c r="H19" s="236"/>
      <c r="I19" s="236"/>
      <c r="J19" s="99"/>
    </row>
    <row r="20" spans="1:10">
      <c r="A20" s="119"/>
      <c r="B20" s="238"/>
      <c r="C20" s="253"/>
      <c r="D20" s="231"/>
      <c r="E20" s="231"/>
      <c r="F20" s="98"/>
      <c r="G20" s="96"/>
      <c r="H20" s="96"/>
      <c r="I20" s="96"/>
      <c r="J20" s="99"/>
    </row>
    <row r="21" spans="1:10">
      <c r="A21" s="116"/>
      <c r="B21" s="238"/>
      <c r="C21" s="253"/>
      <c r="D21" s="231"/>
      <c r="E21" s="231"/>
      <c r="F21" s="98"/>
      <c r="G21" s="96"/>
      <c r="H21" s="96"/>
      <c r="I21" s="96"/>
      <c r="J21" s="99"/>
    </row>
    <row r="22" spans="1:10">
      <c r="A22" s="116"/>
      <c r="B22" s="238"/>
      <c r="C22" s="254"/>
      <c r="D22" s="232"/>
      <c r="E22" s="232"/>
      <c r="F22" s="98"/>
      <c r="G22" s="96"/>
      <c r="H22" s="96"/>
      <c r="I22" s="96"/>
      <c r="J22" s="99"/>
    </row>
    <row r="23" spans="1:10" ht="32.25" customHeight="1">
      <c r="A23" s="116"/>
      <c r="B23" s="28" t="s">
        <v>73</v>
      </c>
      <c r="C23" s="80"/>
      <c r="D23" s="29"/>
      <c r="E23" s="29"/>
      <c r="F23" s="98"/>
      <c r="G23" s="96"/>
      <c r="H23" s="96"/>
      <c r="I23" s="96"/>
      <c r="J23" s="99"/>
    </row>
    <row r="24" spans="1:10" ht="32.25" customHeight="1">
      <c r="A24" s="116"/>
      <c r="B24" s="31" t="s">
        <v>72</v>
      </c>
      <c r="C24" s="80"/>
      <c r="D24" s="29"/>
      <c r="E24" s="29"/>
      <c r="F24" s="98"/>
      <c r="G24" s="96"/>
      <c r="H24" s="96"/>
      <c r="I24" s="96"/>
      <c r="J24" s="99"/>
    </row>
    <row r="25" spans="1:10" ht="32.25" customHeight="1">
      <c r="A25" s="116"/>
      <c r="B25" s="32" t="s">
        <v>14</v>
      </c>
      <c r="C25" s="81"/>
      <c r="D25" s="133"/>
      <c r="E25" s="33"/>
      <c r="F25" s="98"/>
      <c r="G25" s="96"/>
      <c r="H25" s="96"/>
      <c r="I25" s="96"/>
      <c r="J25" s="99"/>
    </row>
    <row r="26" spans="1:10" ht="22.5">
      <c r="A26" s="116"/>
      <c r="B26" s="97" t="s">
        <v>19</v>
      </c>
      <c r="C26" s="39"/>
      <c r="D26" s="34"/>
      <c r="E26" s="34"/>
      <c r="F26" s="98"/>
      <c r="G26" s="96"/>
      <c r="H26" s="96"/>
      <c r="I26" s="96"/>
      <c r="J26" s="99"/>
    </row>
    <row r="27" spans="1:10">
      <c r="A27" s="116"/>
      <c r="B27" s="96"/>
      <c r="C27" s="96"/>
      <c r="D27" s="96"/>
      <c r="E27" s="96"/>
      <c r="F27" s="96"/>
      <c r="G27" s="96"/>
      <c r="H27" s="96"/>
      <c r="I27" s="96"/>
      <c r="J27" s="99"/>
    </row>
    <row r="28" spans="1:10">
      <c r="A28" s="116"/>
      <c r="B28" s="233" t="s">
        <v>100</v>
      </c>
      <c r="C28" s="234"/>
      <c r="D28" s="100"/>
      <c r="E28" s="101" t="s">
        <v>101</v>
      </c>
      <c r="F28" s="102"/>
      <c r="G28" s="96"/>
      <c r="H28" s="96"/>
      <c r="I28" s="96"/>
      <c r="J28" s="99"/>
    </row>
    <row r="29" spans="1:10">
      <c r="A29" s="116"/>
      <c r="B29" s="117"/>
      <c r="C29" s="117"/>
      <c r="D29" s="117"/>
      <c r="E29" s="117"/>
      <c r="F29" s="117"/>
      <c r="G29" s="117"/>
      <c r="H29" s="117"/>
      <c r="I29" s="117"/>
      <c r="J29" s="118"/>
    </row>
    <row r="30" spans="1:10">
      <c r="A30" s="120"/>
      <c r="B30" s="121"/>
      <c r="C30" s="121"/>
      <c r="D30" s="121"/>
      <c r="E30" s="121"/>
      <c r="F30" s="121"/>
      <c r="G30" s="121"/>
      <c r="H30" s="121"/>
      <c r="I30" s="121"/>
      <c r="J30" s="122"/>
    </row>
  </sheetData>
  <mergeCells count="19">
    <mergeCell ref="A1:A4"/>
    <mergeCell ref="C3:D3"/>
    <mergeCell ref="I1:J2"/>
    <mergeCell ref="B1:H2"/>
    <mergeCell ref="F3:H3"/>
    <mergeCell ref="B4:I4"/>
    <mergeCell ref="E19:E22"/>
    <mergeCell ref="B28:C28"/>
    <mergeCell ref="A6:A13"/>
    <mergeCell ref="G19:I19"/>
    <mergeCell ref="B19:B22"/>
    <mergeCell ref="F6:J13"/>
    <mergeCell ref="B15:C15"/>
    <mergeCell ref="B6:B9"/>
    <mergeCell ref="C6:C9"/>
    <mergeCell ref="D6:D9"/>
    <mergeCell ref="E6:E9"/>
    <mergeCell ref="C19:C22"/>
    <mergeCell ref="D19:D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2558</vt:lpstr>
      <vt:lpstr>EF TGO AR4</vt:lpstr>
      <vt:lpstr>2563</vt:lpstr>
      <vt:lpstr>2564</vt:lpstr>
      <vt:lpstr>EF TGO AR5</vt:lpstr>
      <vt:lpstr>สรุปผลการปล่อย GHG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Natanee Vorayos</dc:creator>
  <cp:lastModifiedBy>Panakarn</cp:lastModifiedBy>
  <cp:lastPrinted>2022-01-05T07:53:43Z</cp:lastPrinted>
  <dcterms:created xsi:type="dcterms:W3CDTF">2016-07-25T18:04:14Z</dcterms:created>
  <dcterms:modified xsi:type="dcterms:W3CDTF">2022-01-05T11:02:09Z</dcterms:modified>
</cp:coreProperties>
</file>